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3040" windowHeight="8628" firstSheet="2" activeTab="4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股票買賣策略 (0915)" sheetId="18" r:id="rId7"/>
    <sheet name="上市公司基本資料" sheetId="9" r:id="rId8"/>
    <sheet name="股票分析" sheetId="15" r:id="rId9"/>
    <sheet name="免費金融資訊網站" sheetId="10" r:id="rId10"/>
    <sheet name="取得網路資料" sheetId="16" r:id="rId11"/>
    <sheet name="股票買賣策略" sheetId="8" r:id="rId12"/>
    <sheet name="股價Yahoo" sheetId="19" r:id="rId13"/>
  </sheets>
  <definedNames>
    <definedName name="_2330.TW" localSheetId="10">取得網路資料!$A$1:$A$300</definedName>
    <definedName name="_2330.TW" localSheetId="12">股價Yahoo!$A$1:$A$300</definedName>
    <definedName name="_xlnm._FilterDatabase" localSheetId="7" hidden="1">上市公司基本資料!$A$1:$H$45144</definedName>
    <definedName name="_xlnm._FilterDatabase" localSheetId="3" hidden="1">永富交易紀錄!$A$1:$I$106</definedName>
    <definedName name="_xlnm._FilterDatabase" localSheetId="8" hidden="1">股票分析!$A$1:$K$25</definedName>
    <definedName name="_xlnm._FilterDatabase" localSheetId="2" hidden="1">股票庫存統計!$A$1:$E$51</definedName>
    <definedName name="_xlnm._FilterDatabase" localSheetId="11" hidden="1">股票買賣策略!$A$1:$I$14</definedName>
    <definedName name="_xlnm._FilterDatabase" localSheetId="6" hidden="1">'股票買賣策略 (0915)'!$A$2:$I$15</definedName>
    <definedName name="_xlnm._FilterDatabase" localSheetId="4" hidden="1">關注的股票!$A$1:$D$10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0" l="1"/>
  <c r="C10" i="20"/>
  <c r="A10" i="20"/>
  <c r="D9" i="20"/>
  <c r="C9" i="20"/>
  <c r="A9" i="20"/>
  <c r="D8" i="20"/>
  <c r="C8" i="20"/>
  <c r="A8" i="20"/>
  <c r="D7" i="20"/>
  <c r="C7" i="20"/>
  <c r="A7" i="20"/>
  <c r="D6" i="20"/>
  <c r="C6" i="20"/>
  <c r="A6" i="20"/>
  <c r="D5" i="20"/>
  <c r="C5" i="20"/>
  <c r="A5" i="20"/>
  <c r="D4" i="20"/>
  <c r="C4" i="20"/>
  <c r="A4" i="20"/>
  <c r="D3" i="20"/>
  <c r="C3" i="20"/>
  <c r="A3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I21" i="18" s="1"/>
  <c r="F21" i="18"/>
  <c r="H21" i="18"/>
  <c r="A40" i="14" l="1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I3" i="8" s="1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K2" i="15" s="1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I5" i="8" l="1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>
  <connection id="1" name="連線" type="4" refreshedVersion="5" background="1" saveData="1">
    <webPr sourceData="1" parsePre="1" consecutive="1" xl2000="1" url="https://tw.finance.yahoo.com/quote/2330.TW"/>
  </connection>
  <connection id="2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<sst xmlns="http://schemas.openxmlformats.org/spreadsheetml/2006/main" count="189155" uniqueCount="96588">
  <si>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</si>
  <si>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</si>
  <si>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</si>
  <si>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</si>
  <si>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</si>
  <si>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</si>
  <si>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</si>
  <si>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</si>
  <si>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</si>
  <si>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</si>
  <si>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</si>
  <si>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</si>
  <si>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</si>
  <si>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</si>
  <si>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</si>
  <si>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</si>
  <si>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</si>
  <si>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</si>
  <si>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</si>
  <si>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</si>
  <si>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</si>
  <si>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</si>
  <si>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</si>
  <si>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</si>
  <si>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</si>
  <si>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</si>
  <si>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</si>
  <si>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</si>
  <si>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</si>
  <si>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</si>
  <si>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</si>
  <si>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</si>
  <si>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</si>
  <si>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</si>
  <si>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</si>
  <si>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</si>
  <si>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</si>
  <si>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</si>
  <si>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</si>
  <si>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</si>
  <si>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</si>
  <si>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</si>
  <si>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</si>
  <si>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</si>
  <si>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</si>
  <si>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</si>
  <si>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</si>
  <si>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</si>
  <si>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</si>
  <si>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</si>
  <si>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</si>
  <si>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</si>
  <si>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</si>
  <si>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</si>
  <si>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</si>
  <si>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</si>
  <si>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</si>
  <si>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</si>
  <si>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</si>
  <si>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</si>
  <si>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</si>
  <si>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</si>
  <si>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</si>
  <si>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</si>
  <si>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</si>
  <si>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</si>
  <si>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</si>
  <si>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</si>
  <si>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</si>
  <si>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</si>
  <si>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</si>
  <si>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</si>
  <si>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</si>
  <si>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</si>
  <si>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</si>
  <si>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</si>
  <si>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</si>
  <si>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</si>
  <si>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</si>
  <si>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</si>
  <si>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</si>
  <si>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</si>
  <si>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</si>
  <si>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</si>
  <si>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</si>
  <si>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</si>
  <si>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</si>
  <si>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</si>
  <si>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</si>
  <si>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</si>
  <si>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</si>
  <si>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</si>
  <si>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</si>
  <si>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</si>
  <si>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</si>
  <si>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</si>
  <si>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</si>
  <si>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</si>
  <si>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</si>
  <si>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</si>
  <si>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</si>
  <si>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</si>
  <si>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</si>
  <si>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</si>
  <si>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</si>
  <si>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</si>
  <si>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</si>
  <si>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</si>
  <si>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</si>
  <si>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</si>
  <si>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</si>
  <si>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</si>
  <si>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</si>
  <si>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</si>
  <si>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</si>
  <si>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</si>
  <si>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</si>
  <si>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</si>
  <si>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</si>
  <si>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</si>
  <si>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</si>
  <si>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</si>
  <si>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</si>
  <si>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</si>
  <si>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</si>
  <si>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</si>
  <si>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</si>
  <si>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</si>
  <si>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</si>
  <si>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</si>
  <si>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</si>
  <si>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</si>
  <si>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</si>
  <si>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</si>
  <si>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</si>
  <si>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</si>
  <si>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</si>
  <si>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</si>
  <si>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</si>
  <si>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</si>
  <si>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</si>
  <si>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</si>
  <si>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</si>
  <si>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</si>
  <si>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</si>
  <si>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</si>
  <si>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</si>
  <si>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</si>
  <si>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</si>
  <si>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</si>
  <si>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</si>
  <si>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</si>
  <si>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</si>
  <si>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</si>
  <si>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</si>
  <si>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</si>
  <si>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</si>
  <si>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</si>
  <si>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</si>
  <si>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</si>
  <si>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</si>
  <si>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</si>
  <si>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</si>
  <si>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</si>
  <si>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</si>
  <si>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</si>
  <si>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</si>
  <si>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</si>
  <si>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</si>
  <si>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</si>
  <si>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</si>
  <si>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</si>
  <si>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</si>
  <si>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</si>
  <si>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</si>
  <si>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</si>
  <si>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</si>
  <si>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</si>
  <si>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</si>
  <si>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</si>
  <si>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</si>
  <si>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</si>
  <si>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</si>
  <si>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</si>
  <si>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</si>
  <si>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</si>
  <si>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</si>
  <si>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</si>
  <si>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</si>
  <si>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</si>
  <si>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</si>
  <si>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</si>
  <si>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</si>
  <si>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</si>
  <si>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</si>
  <si>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</si>
  <si>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</si>
  <si>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</si>
  <si>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</si>
  <si>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</si>
  <si>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</si>
  <si>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</si>
  <si>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</si>
  <si>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</si>
  <si>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</si>
  <si>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</si>
  <si>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</si>
  <si>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</si>
  <si>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</si>
  <si>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</si>
  <si>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</si>
  <si>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</si>
  <si>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</si>
  <si>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</si>
  <si>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</si>
  <si>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</si>
  <si>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</si>
  <si>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</si>
  <si>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</si>
  <si>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</si>
  <si>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</si>
  <si>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</si>
  <si>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</si>
  <si>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</si>
  <si>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</si>
  <si>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</si>
  <si>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</si>
  <si>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</si>
  <si>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</si>
  <si>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</si>
  <si>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</si>
  <si>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</si>
  <si>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</si>
  <si>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</si>
  <si>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</si>
  <si>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</si>
  <si>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</si>
  <si>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</si>
  <si>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</si>
  <si>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</si>
  <si>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</si>
  <si>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</si>
  <si>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</si>
  <si>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</si>
  <si>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</si>
  <si>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</si>
  <si>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</si>
  <si>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</si>
  <si>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</si>
  <si>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</si>
  <si>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</si>
  <si>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</si>
  <si>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</si>
  <si>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</si>
  <si>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</si>
  <si>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</si>
  <si>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</si>
  <si>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</si>
  <si>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</si>
  <si>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</si>
  <si>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</si>
  <si>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</si>
  <si>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</si>
  <si>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</si>
  <si>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</si>
  <si>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</si>
  <si>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</si>
  <si>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</si>
  <si>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</si>
  <si>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</si>
  <si>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</si>
  <si>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</si>
  <si>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</si>
  <si>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</si>
  <si>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</si>
  <si>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</si>
  <si>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</si>
  <si>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</si>
  <si>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</si>
  <si>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</si>
  <si>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</si>
  <si>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</si>
  <si>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</si>
  <si>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</si>
  <si>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</si>
  <si>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</si>
  <si>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</si>
  <si>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</si>
  <si>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</si>
  <si>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</si>
  <si>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</si>
  <si>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</si>
  <si>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</si>
  <si>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</si>
  <si>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</si>
  <si>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</si>
  <si>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</si>
  <si>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</si>
  <si>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</si>
  <si>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</si>
  <si>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</si>
  <si>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</si>
  <si>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</si>
  <si>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</si>
  <si>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</si>
  <si>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</si>
  <si>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</si>
  <si>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</si>
  <si>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</si>
  <si>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</si>
  <si>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</si>
  <si>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</si>
  <si>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</si>
  <si>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</si>
  <si>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</si>
  <si>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</si>
  <si>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</si>
  <si>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</si>
  <si>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</si>
  <si>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</si>
  <si>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</si>
  <si>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</si>
  <si>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</si>
  <si>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</si>
  <si>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</si>
  <si>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</si>
  <si>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</si>
  <si>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</si>
  <si>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</si>
  <si>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</si>
  <si>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</si>
  <si>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</si>
  <si>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</si>
  <si>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</si>
  <si>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</si>
  <si>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</si>
  <si>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</si>
  <si>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</si>
  <si>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</si>
  <si>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</si>
  <si>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</si>
  <si>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</si>
  <si>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</si>
  <si>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</si>
  <si>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</si>
  <si>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</si>
  <si>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</si>
  <si>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</si>
  <si>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</si>
  <si>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</si>
  <si>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</si>
  <si>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</si>
  <si>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</si>
  <si>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</si>
  <si>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</si>
  <si>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</si>
  <si>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</si>
  <si>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</si>
  <si>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</si>
  <si>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</si>
  <si>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</si>
  <si>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</si>
  <si>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</si>
  <si>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</si>
  <si>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</si>
  <si>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</si>
  <si>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</si>
  <si>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</si>
  <si>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</si>
  <si>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</si>
  <si>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</si>
  <si>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</si>
  <si>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</si>
  <si>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</si>
  <si>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</si>
  <si>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</si>
  <si>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</si>
  <si>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</si>
  <si>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</si>
  <si>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</si>
  <si>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</si>
  <si>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</si>
  <si>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</si>
  <si>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</si>
  <si>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</si>
  <si>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</si>
  <si>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</si>
  <si>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</si>
  <si>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</si>
  <si>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</si>
  <si>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</si>
  <si>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</si>
  <si>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</si>
  <si>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</si>
  <si>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</si>
  <si>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</si>
  <si>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</si>
  <si>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</si>
  <si>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</si>
  <si>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</si>
  <si>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</si>
  <si>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</si>
  <si>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</si>
  <si>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</si>
  <si>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</si>
  <si>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</si>
  <si>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</si>
  <si>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</si>
  <si>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</si>
  <si>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</si>
  <si>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</si>
  <si>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</si>
  <si>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</si>
  <si>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</si>
  <si>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</si>
  <si>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</si>
  <si>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</si>
  <si>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</si>
  <si>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</si>
  <si>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</si>
  <si>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</si>
  <si>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</si>
  <si>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</si>
  <si>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</si>
  <si>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</si>
  <si>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</si>
  <si>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</si>
  <si>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</si>
  <si>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</si>
  <si>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</si>
  <si>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</si>
  <si>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</si>
  <si>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</si>
  <si>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</si>
  <si>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</si>
  <si>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</si>
  <si>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</si>
  <si>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</si>
  <si>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</si>
  <si>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</si>
  <si>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</si>
  <si>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</si>
  <si>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</si>
  <si>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</si>
  <si>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</si>
  <si>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</si>
  <si>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</si>
  <si>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</si>
  <si>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</si>
  <si>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</si>
  <si>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</si>
  <si>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</si>
  <si>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</si>
  <si>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</si>
  <si>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</si>
  <si>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</si>
  <si>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</si>
  <si>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</si>
  <si>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</si>
  <si>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</si>
  <si>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</si>
  <si>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</si>
  <si>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</si>
  <si>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</si>
  <si>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</si>
  <si>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</si>
  <si>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</si>
  <si>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</si>
  <si>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</si>
  <si>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</si>
  <si>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</si>
  <si>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</si>
  <si>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</si>
  <si>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</si>
  <si>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</si>
  <si>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</si>
  <si>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</si>
  <si>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</si>
  <si>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</si>
  <si>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</si>
  <si>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</si>
  <si>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</si>
  <si>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</si>
  <si>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</si>
  <si>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</si>
  <si>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</si>
  <si>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</si>
  <si>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</si>
  <si>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</si>
  <si>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</si>
  <si>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</si>
  <si>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</si>
  <si>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</si>
  <si>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</si>
  <si>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</si>
  <si>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</si>
  <si>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</si>
  <si>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</si>
  <si>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</si>
  <si>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</si>
  <si>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</si>
  <si>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</si>
  <si>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</si>
  <si>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</si>
  <si>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</si>
  <si>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</si>
  <si>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</si>
  <si>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</si>
  <si>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</si>
  <si>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</si>
  <si>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</si>
  <si>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</si>
  <si>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</si>
  <si>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</si>
  <si>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</si>
  <si>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</si>
  <si>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</si>
  <si>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</si>
  <si>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</si>
  <si>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</si>
  <si>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</si>
  <si>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</si>
  <si>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</si>
  <si>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</si>
  <si>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</si>
  <si>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</si>
  <si>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</si>
  <si>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</si>
  <si>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</si>
  <si>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</si>
  <si>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</si>
  <si>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</si>
  <si>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</si>
  <si>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</si>
  <si>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</si>
  <si>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</si>
  <si>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</si>
  <si>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</si>
  <si>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</si>
  <si>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</si>
  <si>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</si>
  <si>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</si>
  <si>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</si>
  <si>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</si>
  <si>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</si>
  <si>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</si>
  <si>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</si>
  <si>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</si>
  <si>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</si>
  <si>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</si>
  <si>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</si>
  <si>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</si>
  <si>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</si>
  <si>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</si>
  <si>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</si>
  <si>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</si>
  <si>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</si>
  <si>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</si>
  <si>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</si>
  <si>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</si>
  <si>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</si>
  <si>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</si>
  <si>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</si>
  <si>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</si>
  <si>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</si>
  <si>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</si>
  <si>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</si>
  <si>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</si>
  <si>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</si>
  <si>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</si>
  <si>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</si>
  <si>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</si>
  <si>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</si>
  <si>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</si>
  <si>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</si>
  <si>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</si>
  <si>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</si>
  <si>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</si>
  <si>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</si>
  <si>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</si>
  <si>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</si>
  <si>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</si>
  <si>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</si>
  <si>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</si>
  <si>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</si>
  <si>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</si>
  <si>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</si>
  <si>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</si>
  <si>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</si>
  <si>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</si>
  <si>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</si>
  <si>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</si>
  <si>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</si>
  <si>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</si>
  <si>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</si>
  <si>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</si>
  <si>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</si>
  <si>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</si>
  <si>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</si>
  <si>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</si>
  <si>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</si>
  <si>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</si>
  <si>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</si>
  <si>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</si>
  <si>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</si>
  <si>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</si>
  <si>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</si>
  <si>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</si>
  <si>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</si>
  <si>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</si>
  <si>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</si>
  <si>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</si>
  <si>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</si>
  <si>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</si>
  <si>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</si>
  <si>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</si>
  <si>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</si>
  <si>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</si>
  <si>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</si>
  <si>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</si>
  <si>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</si>
  <si>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</si>
  <si>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</si>
  <si>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</si>
  <si>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</si>
  <si>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</si>
  <si>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</si>
  <si>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</si>
  <si>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</si>
  <si>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</si>
  <si>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</si>
  <si>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</si>
  <si>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</si>
  <si>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</si>
  <si>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</si>
  <si>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</si>
  <si>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</si>
  <si>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</si>
  <si>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</si>
  <si>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</si>
  <si>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</si>
  <si>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</si>
  <si>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</si>
  <si>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</si>
  <si>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</si>
  <si>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</si>
  <si>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</si>
  <si>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</si>
  <si>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</si>
  <si>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</si>
  <si>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</si>
  <si>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</si>
  <si>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</si>
  <si>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</si>
  <si>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</si>
  <si>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</si>
  <si>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</si>
  <si>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</si>
  <si>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</si>
  <si>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</si>
  <si>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</si>
  <si>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</si>
  <si>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</si>
  <si>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</si>
  <si>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</si>
  <si>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</si>
  <si>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</si>
  <si>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</si>
  <si>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</si>
  <si>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</si>
  <si>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</si>
  <si>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</si>
  <si>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</si>
  <si>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</si>
  <si>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</si>
  <si>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</si>
  <si>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</si>
  <si>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</si>
  <si>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</si>
  <si>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</si>
  <si>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</si>
  <si>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</si>
  <si>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</si>
  <si>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</si>
  <si>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</si>
  <si>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</si>
  <si>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</si>
  <si>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</si>
  <si>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</si>
  <si>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</si>
  <si>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</si>
  <si>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</si>
  <si>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</si>
  <si>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</si>
  <si>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</si>
  <si>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</si>
  <si>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</si>
  <si>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</si>
  <si>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</si>
  <si>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</si>
  <si>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</si>
  <si>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</si>
  <si>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</si>
  <si>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</si>
  <si>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</si>
  <si>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</si>
  <si>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</si>
  <si>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</si>
  <si>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</si>
  <si>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</si>
  <si>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</si>
  <si>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</si>
  <si>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</si>
  <si>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</si>
  <si>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</si>
  <si>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</si>
  <si>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</si>
  <si>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</si>
  <si>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</si>
  <si>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</si>
  <si>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</si>
  <si>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</si>
  <si>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</si>
  <si>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</si>
  <si>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</si>
  <si>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</si>
  <si>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</si>
  <si>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</si>
  <si>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</si>
  <si>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</si>
  <si>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</si>
  <si>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</si>
  <si>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</si>
  <si>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</si>
  <si>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</si>
  <si>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</si>
  <si>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</si>
  <si>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</si>
  <si>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</si>
  <si>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</si>
  <si>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</si>
  <si>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</si>
  <si>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</si>
  <si>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</si>
  <si>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</si>
  <si>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</si>
  <si>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</si>
  <si>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</si>
  <si>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</si>
  <si>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</si>
  <si>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</si>
  <si>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</si>
  <si>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</si>
  <si>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</si>
  <si>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</si>
  <si>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</si>
  <si>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</si>
  <si>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</si>
  <si>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</si>
  <si>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</si>
  <si>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</si>
  <si>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</si>
  <si>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</si>
  <si>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</si>
  <si>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</si>
  <si>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</si>
  <si>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</si>
  <si>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</si>
  <si>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</si>
  <si>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</si>
  <si>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</si>
  <si>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</si>
  <si>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</si>
  <si>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</si>
  <si>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</si>
  <si>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</si>
  <si>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</si>
  <si>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</si>
  <si>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</si>
  <si>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</si>
  <si>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</si>
  <si>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</si>
  <si>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</si>
  <si>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</si>
  <si>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</si>
  <si>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</si>
  <si>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</si>
  <si>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</si>
  <si>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</si>
  <si>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</si>
  <si>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</si>
  <si>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</si>
  <si>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</si>
  <si>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</si>
  <si>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</si>
  <si>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</si>
  <si>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</si>
  <si>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</si>
  <si>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</si>
  <si>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</si>
  <si>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</si>
  <si>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</si>
  <si>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</si>
  <si>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</si>
  <si>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</si>
  <si>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</si>
  <si>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</si>
  <si>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</si>
  <si>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</si>
  <si>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</si>
  <si>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</si>
  <si>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</si>
  <si>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</si>
  <si>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</si>
  <si>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</si>
  <si>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</si>
  <si>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</si>
  <si>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</si>
  <si>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</si>
  <si>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</si>
  <si>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</si>
  <si>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</si>
  <si>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</si>
  <si>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</si>
  <si>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</si>
  <si>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</si>
  <si>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</si>
  <si>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</si>
  <si>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</si>
  <si>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</si>
  <si>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</si>
  <si>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</si>
  <si>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</si>
  <si>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</si>
  <si>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</si>
  <si>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</si>
  <si>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</si>
  <si>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</si>
  <si>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</si>
  <si>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</si>
  <si>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</si>
  <si>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</si>
  <si>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</si>
  <si>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</si>
  <si>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</si>
  <si>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</si>
  <si>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</si>
  <si>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</si>
  <si>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</si>
  <si>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</si>
  <si>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</si>
  <si>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</si>
  <si>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</si>
  <si>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</si>
  <si>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</si>
  <si>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</si>
  <si>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</si>
  <si>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</si>
  <si>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</si>
  <si>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</si>
  <si>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</si>
  <si>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</si>
  <si>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</si>
  <si>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</si>
  <si>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</si>
  <si>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</si>
  <si>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</si>
  <si>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</si>
  <si>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</si>
  <si>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</si>
  <si>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</si>
  <si>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</si>
  <si>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</si>
  <si>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</si>
  <si>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</si>
  <si>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</si>
  <si>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</si>
  <si>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</si>
  <si>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</si>
  <si>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</si>
  <si>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</si>
  <si>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</si>
  <si>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</si>
  <si>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</si>
  <si>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</si>
  <si>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</si>
  <si>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</si>
  <si>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</si>
  <si>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</si>
  <si>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</si>
  <si>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</si>
  <si>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</si>
  <si>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</si>
  <si>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</si>
  <si>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</si>
  <si>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</si>
  <si>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</si>
  <si>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</si>
  <si>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</si>
  <si>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</si>
  <si>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</si>
  <si>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</si>
  <si>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</si>
  <si>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</si>
  <si>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</si>
  <si>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</si>
  <si>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</si>
  <si>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</si>
  <si>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</si>
  <si>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</si>
  <si>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</si>
  <si>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</si>
  <si>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</si>
  <si>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</si>
  <si>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</si>
  <si>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</si>
  <si>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</si>
  <si>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</si>
  <si>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</si>
  <si>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</si>
  <si>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</si>
  <si>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</si>
  <si>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</si>
  <si>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</si>
  <si>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</si>
  <si>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</si>
  <si>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</si>
  <si>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</si>
  <si>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</si>
  <si>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</si>
  <si>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</si>
  <si>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</si>
  <si>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</si>
  <si>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</si>
  <si>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</si>
  <si>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</si>
  <si>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</si>
  <si>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</si>
  <si>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</si>
  <si>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</si>
  <si>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</si>
  <si>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</si>
  <si>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</si>
  <si>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</si>
  <si>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</si>
  <si>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</si>
  <si>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</si>
  <si>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</si>
  <si>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</si>
  <si>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</si>
  <si>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</si>
  <si>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</si>
  <si>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</si>
  <si>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</si>
  <si>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</si>
  <si>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</si>
  <si>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</si>
  <si>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</si>
  <si>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</si>
  <si>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</si>
  <si>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</si>
  <si>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</si>
  <si>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</si>
  <si>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</si>
  <si>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</si>
  <si>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</si>
  <si>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</si>
  <si>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</si>
  <si>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</si>
  <si>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</si>
  <si>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</si>
  <si>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</si>
  <si>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</si>
  <si>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</si>
  <si>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</si>
  <si>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</si>
  <si>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</si>
  <si>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</si>
  <si>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</si>
  <si>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</si>
  <si>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</si>
  <si>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</si>
  <si>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</si>
  <si>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</si>
  <si>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</si>
  <si>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</si>
  <si>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</si>
  <si>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</si>
  <si>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</si>
  <si>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</si>
  <si>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</si>
  <si>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</si>
  <si>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</si>
  <si>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</si>
  <si>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</si>
  <si>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</si>
  <si>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</si>
  <si>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</si>
  <si>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</si>
  <si>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</si>
  <si>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</si>
  <si>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</si>
  <si>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</si>
  <si>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</si>
  <si>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</si>
  <si>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</si>
  <si>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</si>
  <si>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</si>
  <si>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</si>
  <si>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</si>
  <si>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</si>
  <si>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</si>
  <si>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</si>
  <si>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</si>
  <si>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</si>
  <si>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</si>
  <si>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</si>
  <si>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</si>
  <si>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</si>
  <si>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</si>
  <si>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</si>
  <si>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</si>
  <si>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</si>
  <si>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</si>
  <si>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</si>
  <si>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</si>
  <si>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</si>
  <si>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</si>
  <si>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</si>
  <si>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</si>
  <si>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</si>
  <si>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</si>
  <si>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</si>
  <si>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</si>
  <si>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</si>
  <si>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</si>
  <si>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</si>
  <si>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</si>
  <si>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</si>
  <si>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</si>
  <si>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</si>
  <si>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</si>
  <si>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</si>
  <si>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</si>
  <si>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</si>
  <si>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</si>
  <si>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</si>
  <si>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</si>
  <si>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</si>
  <si>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</si>
  <si>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</si>
  <si>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</si>
  <si>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</si>
  <si>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</si>
  <si>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</si>
  <si>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</si>
  <si>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</si>
  <si>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</si>
  <si>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</si>
  <si>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</si>
  <si>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</si>
  <si>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</si>
  <si>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</si>
  <si>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</si>
  <si>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</si>
  <si>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</si>
  <si>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</si>
  <si>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</si>
  <si>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</si>
  <si>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</si>
  <si>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</si>
  <si>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</si>
  <si>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</si>
  <si>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</si>
  <si>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</si>
  <si>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</si>
  <si>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</si>
  <si>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</si>
  <si>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</si>
  <si>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</si>
  <si>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</si>
  <si>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</si>
  <si>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</si>
  <si>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</si>
  <si>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</si>
  <si>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</si>
  <si>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</si>
  <si>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</si>
  <si>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</si>
  <si>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</si>
  <si>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</si>
  <si>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</si>
  <si>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</si>
  <si>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</si>
  <si>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</si>
  <si>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</si>
  <si>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</si>
  <si>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</si>
  <si>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</si>
  <si>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</si>
  <si>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</si>
  <si>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</si>
  <si>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</si>
  <si>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</si>
  <si>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</si>
  <si>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</si>
  <si>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</si>
  <si>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</si>
  <si>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</si>
  <si>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</si>
  <si>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</si>
  <si>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</si>
  <si>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</si>
  <si>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</si>
  <si>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</si>
  <si>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</si>
  <si>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</si>
  <si>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</si>
  <si>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</si>
  <si>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</si>
  <si>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</si>
  <si>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</si>
  <si>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</si>
  <si>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</si>
  <si>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</si>
  <si>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</si>
  <si>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</si>
  <si>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</si>
  <si>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</si>
  <si>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</si>
  <si>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</si>
  <si>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</si>
  <si>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</si>
  <si>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</si>
  <si>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</si>
  <si>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</si>
  <si>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</si>
  <si>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</si>
  <si>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</si>
  <si>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</si>
  <si>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</si>
  <si>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</si>
  <si>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</si>
  <si>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</si>
  <si>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</si>
  <si>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</si>
  <si>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</si>
  <si>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</si>
  <si>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</si>
  <si>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</si>
  <si>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</si>
  <si>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</si>
  <si>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</si>
  <si>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</si>
  <si>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</si>
  <si>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</si>
  <si>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</si>
  <si>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</si>
  <si>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</si>
  <si>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</si>
  <si>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</si>
  <si>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</si>
  <si>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</si>
  <si>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</si>
  <si>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</si>
  <si>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</si>
  <si>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</si>
  <si>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</si>
  <si>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</si>
  <si>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</si>
  <si>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</si>
  <si>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</si>
  <si>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</si>
  <si>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</si>
  <si>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</si>
  <si>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</si>
  <si>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</si>
  <si>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</si>
  <si>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</si>
  <si>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</si>
  <si>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</si>
  <si>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</si>
  <si>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</si>
  <si>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</si>
  <si>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</si>
  <si>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</si>
  <si>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</si>
  <si>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</si>
  <si>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</si>
  <si>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</si>
  <si>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</si>
  <si>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</si>
  <si>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</si>
  <si>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</si>
  <si>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</si>
  <si>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</si>
  <si>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</si>
  <si>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</si>
  <si>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</si>
  <si>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</si>
  <si>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</si>
  <si>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</si>
  <si>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</si>
  <si>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</si>
  <si>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</si>
  <si>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</si>
  <si>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</si>
  <si>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</si>
  <si>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</si>
  <si>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</si>
  <si>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</si>
  <si>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</si>
  <si>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</si>
  <si>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</si>
  <si>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</si>
  <si>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</si>
  <si>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</si>
  <si>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</si>
  <si>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</si>
  <si>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</si>
  <si>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</si>
  <si>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</si>
  <si>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</si>
  <si>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</si>
  <si>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</si>
  <si>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</si>
  <si>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</si>
  <si>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</si>
  <si>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</si>
  <si>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</si>
  <si>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</si>
  <si>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</si>
  <si>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</si>
  <si>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</si>
  <si>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</si>
  <si>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</si>
  <si>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</si>
  <si>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</si>
  <si>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</si>
  <si>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</si>
  <si>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</si>
  <si>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</si>
  <si>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</si>
  <si>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</si>
  <si>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</si>
  <si>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</si>
  <si>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</si>
  <si>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</si>
  <si>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</si>
  <si>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</si>
  <si>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</si>
  <si>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</si>
  <si>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</si>
  <si>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</si>
  <si>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</si>
  <si>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</si>
  <si>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</si>
  <si>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</si>
  <si>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</si>
  <si>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</si>
  <si>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</si>
  <si>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</si>
  <si>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</si>
  <si>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</si>
  <si>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</si>
  <si>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</si>
  <si>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</si>
  <si>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</si>
  <si>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</si>
  <si>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</si>
  <si>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</si>
  <si>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</si>
  <si>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</si>
  <si>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</si>
  <si>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</si>
  <si>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</si>
  <si>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</si>
  <si>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</si>
  <si>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</si>
  <si>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</si>
  <si>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</si>
  <si>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</si>
  <si>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</si>
  <si>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</si>
  <si>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</si>
  <si>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</si>
  <si>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</si>
  <si>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</si>
  <si>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</si>
  <si>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</si>
  <si>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</si>
  <si>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</si>
  <si>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</si>
  <si>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</si>
  <si>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</si>
  <si>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</si>
  <si>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</si>
  <si>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</si>
  <si>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</si>
  <si>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</si>
  <si>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</si>
  <si>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</si>
  <si>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</si>
  <si>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</si>
  <si>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</si>
  <si>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</si>
  <si>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</si>
  <si>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</si>
  <si>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</si>
  <si>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</si>
  <si>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</si>
  <si>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</si>
  <si>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</si>
  <si>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</si>
  <si>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</si>
  <si>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</si>
  <si>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</si>
  <si>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</si>
  <si>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</si>
  <si>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</si>
  <si>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</si>
  <si>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</si>
  <si>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</si>
  <si>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</si>
  <si>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</si>
  <si>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</si>
  <si>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</si>
  <si>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</si>
  <si>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</si>
  <si>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</si>
  <si>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</si>
  <si>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</si>
  <si>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</si>
  <si>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</si>
  <si>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</si>
  <si>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</si>
  <si>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</si>
  <si>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</si>
  <si>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</si>
  <si>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</si>
  <si>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</si>
  <si>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</si>
  <si>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</si>
  <si>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</si>
  <si>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</si>
  <si>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</si>
  <si>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</si>
  <si>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</si>
  <si>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</si>
  <si>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</si>
  <si>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</si>
  <si>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</si>
  <si>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</si>
  <si>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</si>
  <si>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</si>
  <si>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</si>
  <si>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</si>
  <si>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</si>
  <si>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</si>
  <si>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</si>
  <si>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</si>
  <si>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</si>
  <si>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</si>
  <si>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</si>
  <si>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</si>
  <si>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</si>
  <si>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</si>
  <si>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</si>
  <si>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</si>
  <si>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</si>
  <si>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</si>
  <si>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</si>
  <si>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</si>
  <si>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</si>
  <si>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</si>
  <si>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</si>
  <si>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</si>
  <si>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</si>
  <si>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</si>
  <si>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</si>
  <si>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</si>
  <si>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</si>
  <si>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</si>
  <si>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</si>
  <si>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</si>
  <si>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</si>
  <si>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</si>
  <si>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</si>
  <si>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</si>
  <si>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</si>
  <si>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</si>
  <si>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</si>
  <si>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</si>
  <si>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</si>
  <si>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</si>
  <si>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</si>
  <si>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</si>
  <si>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</si>
  <si>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</si>
  <si>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</si>
  <si>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</si>
  <si>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</si>
  <si>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</si>
  <si>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</si>
  <si>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</si>
  <si>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</si>
  <si>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</si>
  <si>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</si>
  <si>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</si>
  <si>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</si>
  <si>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</si>
  <si>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</si>
  <si>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</si>
  <si>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</si>
  <si>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</si>
  <si>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</si>
  <si>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</si>
  <si>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</si>
  <si>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</si>
  <si>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</si>
  <si>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</si>
  <si>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</si>
  <si>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</si>
  <si>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</si>
  <si>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</si>
  <si>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</si>
  <si>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</si>
  <si>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</si>
  <si>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</si>
  <si>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</si>
  <si>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</si>
  <si>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</si>
  <si>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</si>
  <si>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</si>
  <si>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</si>
  <si>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</si>
  <si>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</si>
  <si>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</si>
  <si>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</si>
  <si>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</si>
  <si>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</si>
  <si>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</si>
  <si>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</si>
  <si>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</si>
  <si>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</si>
  <si>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</si>
  <si>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</si>
  <si>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</si>
  <si>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</si>
  <si>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</si>
  <si>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</si>
  <si>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</si>
  <si>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</si>
  <si>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</si>
  <si>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</si>
  <si>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</si>
  <si>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</si>
  <si>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</si>
  <si>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</si>
  <si>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</si>
  <si>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</si>
  <si>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</si>
  <si>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</si>
  <si>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</si>
  <si>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</si>
  <si>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</si>
  <si>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</si>
  <si>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</si>
  <si>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</si>
  <si>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</si>
  <si>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</si>
  <si>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</si>
  <si>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</si>
  <si>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</si>
  <si>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</si>
  <si>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</si>
  <si>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</si>
  <si>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</si>
  <si>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</si>
  <si>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</si>
  <si>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</si>
  <si>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</si>
  <si>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</si>
  <si>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</si>
  <si>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</si>
  <si>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</si>
  <si>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</si>
  <si>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</si>
  <si>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</si>
  <si>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</si>
  <si>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</si>
  <si>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</si>
  <si>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</si>
  <si>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</si>
  <si>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</si>
  <si>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</si>
  <si>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</si>
  <si>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</si>
  <si>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</si>
  <si>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</si>
  <si>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</si>
  <si>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</si>
  <si>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</si>
  <si>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</si>
  <si>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</si>
  <si>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</si>
  <si>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</si>
  <si>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</si>
  <si>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</si>
  <si>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</si>
  <si>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</si>
  <si>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</si>
  <si>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</si>
  <si>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</si>
  <si>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</si>
  <si>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</si>
  <si>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</si>
  <si>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</si>
  <si>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</si>
  <si>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</si>
  <si>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</si>
  <si>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</si>
  <si>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</si>
  <si>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</si>
  <si>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</si>
  <si>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</si>
  <si>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</si>
  <si>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</si>
  <si>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</si>
  <si>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</si>
  <si>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</si>
  <si>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</si>
  <si>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</si>
  <si>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</si>
  <si>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</si>
  <si>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</si>
  <si>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</si>
  <si>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</si>
  <si>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</si>
  <si>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</si>
  <si>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</si>
  <si>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</si>
  <si>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</si>
  <si>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</si>
  <si>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</si>
  <si>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</si>
  <si>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</si>
  <si>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</si>
  <si>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</si>
  <si>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</si>
  <si>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</si>
  <si>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</si>
  <si>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</si>
  <si>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</si>
  <si>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</si>
  <si>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</si>
  <si>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</si>
  <si>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</si>
  <si>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</si>
  <si>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</si>
  <si>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</si>
  <si>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</si>
  <si>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</si>
  <si>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</si>
  <si>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</si>
  <si>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</si>
  <si>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</si>
  <si>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</si>
  <si>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</si>
  <si>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</si>
  <si>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</si>
  <si>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</si>
  <si>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</si>
  <si>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</si>
  <si>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</si>
  <si>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</si>
  <si>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</si>
  <si>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</si>
  <si>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</si>
  <si>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</si>
  <si>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</si>
  <si>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</si>
  <si>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</si>
  <si>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</si>
  <si>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</si>
  <si>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</si>
  <si>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</si>
  <si>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</si>
  <si>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</si>
  <si>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</si>
  <si>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</si>
  <si>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</si>
  <si>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</si>
  <si>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</si>
  <si>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</si>
  <si>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</si>
  <si>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</si>
  <si>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</si>
  <si>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</si>
  <si>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</si>
  <si>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</si>
  <si>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</si>
  <si>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</si>
  <si>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</si>
  <si>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</si>
  <si>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</si>
  <si>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</si>
  <si>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</si>
  <si>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</si>
  <si>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</si>
  <si>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</si>
  <si>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</si>
  <si>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</si>
  <si>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</si>
  <si>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</si>
  <si>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</si>
  <si>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</si>
  <si>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</si>
  <si>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</si>
  <si>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</si>
  <si>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</si>
  <si>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</si>
  <si>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</si>
  <si>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</si>
  <si>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</si>
  <si>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</si>
  <si>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</si>
  <si>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</si>
  <si>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</si>
  <si>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</si>
  <si>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</si>
  <si>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</si>
  <si>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</si>
  <si>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</si>
  <si>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</si>
  <si>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</si>
  <si>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</si>
  <si>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</si>
  <si>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</si>
  <si>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</si>
  <si>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</si>
  <si>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</si>
  <si>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</si>
  <si>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</si>
  <si>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</si>
  <si>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</si>
  <si>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</si>
  <si>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</si>
  <si>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</si>
  <si>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</si>
  <si>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</si>
  <si>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</si>
  <si>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</si>
  <si>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</si>
  <si>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</si>
  <si>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</si>
  <si>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</si>
  <si>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</si>
  <si>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</si>
  <si>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</si>
  <si>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</si>
  <si>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</si>
  <si>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</si>
  <si>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</si>
  <si>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</si>
  <si>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</si>
  <si>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</si>
  <si>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</si>
  <si>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</si>
  <si>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</si>
  <si>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</si>
  <si>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</si>
  <si>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</si>
  <si>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</si>
  <si>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</si>
  <si>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</si>
  <si>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</si>
  <si>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</si>
  <si>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</si>
  <si>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</si>
  <si>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</si>
  <si>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</si>
  <si>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</si>
  <si>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</si>
  <si>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</si>
  <si>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</si>
  <si>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</si>
  <si>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</si>
  <si>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</si>
  <si>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</si>
  <si>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</si>
  <si>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</si>
  <si>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</si>
  <si>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</si>
  <si>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</si>
  <si>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</si>
  <si>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</si>
  <si>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</si>
  <si>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</si>
  <si>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</si>
  <si>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</si>
  <si>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</si>
  <si>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</si>
  <si>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</si>
  <si>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</si>
  <si>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</si>
  <si>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</si>
  <si>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</si>
  <si>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</si>
  <si>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</si>
  <si>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</si>
  <si>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</si>
  <si>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</si>
  <si>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</si>
  <si>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</si>
  <si>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</si>
  <si>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</si>
  <si>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</si>
  <si>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</si>
  <si>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</si>
  <si>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</si>
  <si>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</si>
  <si>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</si>
  <si>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</si>
  <si>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</si>
  <si>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</si>
  <si>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</si>
  <si>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</si>
  <si>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</si>
  <si>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</si>
  <si>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</si>
  <si>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</si>
  <si>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</si>
  <si>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</si>
  <si>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</si>
  <si>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</si>
  <si>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</si>
  <si>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</si>
  <si>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</si>
  <si>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</si>
  <si>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</si>
  <si>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</si>
  <si>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</si>
  <si>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</si>
  <si>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</si>
  <si>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</si>
  <si>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</si>
  <si>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</si>
  <si>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</si>
  <si>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</si>
  <si>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</si>
  <si>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</si>
  <si>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</si>
  <si>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</si>
  <si>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</si>
  <si>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</si>
  <si>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</si>
  <si>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</si>
  <si>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</si>
  <si>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</si>
  <si>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</si>
  <si>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</si>
  <si>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</si>
  <si>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</si>
  <si>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</si>
  <si>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</si>
  <si>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</si>
  <si>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</si>
  <si>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</si>
  <si>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</si>
  <si>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</si>
  <si>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</si>
  <si>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</si>
  <si>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</si>
  <si>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</si>
  <si>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</si>
  <si>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</si>
  <si>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</si>
  <si>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</si>
  <si>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</si>
  <si>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</si>
  <si>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</si>
  <si>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</si>
  <si>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</si>
  <si>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</si>
  <si>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</si>
  <si>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</si>
  <si>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</si>
  <si>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</si>
  <si>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</si>
  <si>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</si>
  <si>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</si>
  <si>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</si>
  <si>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</si>
  <si>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</si>
  <si>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</si>
  <si>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</si>
  <si>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</si>
  <si>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</si>
  <si>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</si>
  <si>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</si>
  <si>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</si>
  <si>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</si>
  <si>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</si>
  <si>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</si>
  <si>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</si>
  <si>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</si>
  <si>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</si>
  <si>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</si>
  <si>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</si>
  <si>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</si>
  <si>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</si>
  <si>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</si>
  <si>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</si>
  <si>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</si>
  <si>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</si>
  <si>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</si>
  <si>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</si>
  <si>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</si>
  <si>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</si>
  <si>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</si>
  <si>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</si>
  <si>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</si>
  <si>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</si>
  <si>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</si>
  <si>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</si>
  <si>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</si>
  <si>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</si>
  <si>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</si>
  <si>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</si>
  <si>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</si>
  <si>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</si>
  <si>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</si>
  <si>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</si>
  <si>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</si>
  <si>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</si>
  <si>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</si>
  <si>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</si>
  <si>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</si>
  <si>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</si>
  <si>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</si>
  <si>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</si>
  <si>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</si>
  <si>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</si>
  <si>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</si>
  <si>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</si>
  <si>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</si>
  <si>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</si>
  <si>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</si>
  <si>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</si>
  <si>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</si>
  <si>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</si>
  <si>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</si>
  <si>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</si>
  <si>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</si>
  <si>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</si>
  <si>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</si>
  <si>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</si>
  <si>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</si>
  <si>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</si>
  <si>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</si>
  <si>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</si>
  <si>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</si>
  <si>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</si>
  <si>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</si>
  <si>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</si>
  <si>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</si>
  <si>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</si>
  <si>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</si>
  <si>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</si>
  <si>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</si>
  <si>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</si>
  <si>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</si>
  <si>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</si>
  <si>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</si>
  <si>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</si>
  <si>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</si>
  <si>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</si>
  <si>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</si>
  <si>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</si>
  <si>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</si>
  <si>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</si>
  <si>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</si>
  <si>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</si>
  <si>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</si>
  <si>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</si>
  <si>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</si>
  <si>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</si>
  <si>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</si>
  <si>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</si>
  <si>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</si>
  <si>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</si>
  <si>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</si>
  <si>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</si>
  <si>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</si>
  <si>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</si>
  <si>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</si>
  <si>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</si>
  <si>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</si>
  <si>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</si>
  <si>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</si>
  <si>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</si>
  <si>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</si>
  <si>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</si>
  <si>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</si>
  <si>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</si>
  <si>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</si>
  <si>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</si>
  <si>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</si>
  <si>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</si>
  <si>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</si>
  <si>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</si>
  <si>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</si>
  <si>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</si>
  <si>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</si>
  <si>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</si>
  <si>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</si>
  <si>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</si>
  <si>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</si>
  <si>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</si>
  <si>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</si>
  <si>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</si>
  <si>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</si>
  <si>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</si>
  <si>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</si>
  <si>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</si>
  <si>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</si>
  <si>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</si>
  <si>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</si>
  <si>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</si>
  <si>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</si>
  <si>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</si>
  <si>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</si>
  <si>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</si>
  <si>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</si>
  <si>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</si>
  <si>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</si>
  <si>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</si>
  <si>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</si>
  <si>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</si>
  <si>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</si>
  <si>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</si>
  <si>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</si>
  <si>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</si>
  <si>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</si>
  <si>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</si>
  <si>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</si>
  <si>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</si>
  <si>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</si>
  <si>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</si>
  <si>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</si>
  <si>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</si>
  <si>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</si>
  <si>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</si>
  <si>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</si>
  <si>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</si>
  <si>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</si>
  <si>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</si>
  <si>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</si>
  <si>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</si>
  <si>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</si>
  <si>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</si>
  <si>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</si>
  <si>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</si>
  <si>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</si>
  <si>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</si>
  <si>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</si>
  <si>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</si>
  <si>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</si>
  <si>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</si>
  <si>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</si>
  <si>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</si>
  <si>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</si>
  <si>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</si>
  <si>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</si>
  <si>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</si>
  <si>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</si>
  <si>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</si>
  <si>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</si>
  <si>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</si>
  <si>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</si>
  <si>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</si>
  <si>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</si>
  <si>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</si>
  <si>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</si>
  <si>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</si>
  <si>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</si>
  <si>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</si>
  <si>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</si>
  <si>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</si>
  <si>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</si>
  <si>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</si>
  <si>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</si>
  <si>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</si>
  <si>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</si>
  <si>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</si>
  <si>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</si>
  <si>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</si>
  <si>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</si>
  <si>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</si>
  <si>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</si>
  <si>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</si>
  <si>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</si>
  <si>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</si>
  <si>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</si>
  <si>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</si>
  <si>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</si>
  <si>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</si>
  <si>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</si>
  <si>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</si>
  <si>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</si>
  <si>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</si>
  <si>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</si>
  <si>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</si>
  <si>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</si>
  <si>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</si>
  <si>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</si>
  <si>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</si>
  <si>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</si>
  <si>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</si>
  <si>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</si>
  <si>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</si>
  <si>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</si>
  <si>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</si>
  <si>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</si>
  <si>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</si>
  <si>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</si>
  <si>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</si>
  <si>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</si>
  <si>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</si>
  <si>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</si>
  <si>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</si>
  <si>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</si>
  <si>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</si>
  <si>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</si>
  <si>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</si>
  <si>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</si>
  <si>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</si>
  <si>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</si>
  <si>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</si>
  <si>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</si>
  <si>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</si>
  <si>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</si>
  <si>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</si>
  <si>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</si>
  <si>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</si>
  <si>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</si>
  <si>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</si>
  <si>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</si>
  <si>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</si>
  <si>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</si>
  <si>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</si>
  <si>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</si>
  <si>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</si>
  <si>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</si>
  <si>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</si>
  <si>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</si>
  <si>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</si>
  <si>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</si>
  <si>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</si>
  <si>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</si>
  <si>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</si>
  <si>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</si>
  <si>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</si>
  <si>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</si>
  <si>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</si>
  <si>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</si>
  <si>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</si>
  <si>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</si>
  <si>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</si>
  <si>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</si>
  <si>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</si>
  <si>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</si>
  <si>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</si>
  <si>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</si>
  <si>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</si>
  <si>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</si>
  <si>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</si>
  <si>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</si>
  <si>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</si>
  <si>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</si>
  <si>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</si>
  <si>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</si>
  <si>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</si>
  <si>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</si>
  <si>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</si>
  <si>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</si>
  <si>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</si>
  <si>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</si>
  <si>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</si>
  <si>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</si>
  <si>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</si>
  <si>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</si>
  <si>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</si>
  <si>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</si>
  <si>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</si>
  <si>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</si>
  <si>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</si>
  <si>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</si>
  <si>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</si>
  <si>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</si>
  <si>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</si>
  <si>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</si>
  <si>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</si>
  <si>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</si>
  <si>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</si>
  <si>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</si>
  <si>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</si>
  <si>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</si>
  <si>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</si>
  <si>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</si>
  <si>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</si>
  <si>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</si>
  <si>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</si>
  <si>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</si>
  <si>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</si>
  <si>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</si>
  <si>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</si>
  <si>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</si>
  <si>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</si>
  <si>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</si>
  <si>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</si>
  <si>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</si>
  <si>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</si>
  <si>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</si>
  <si>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</si>
  <si>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</si>
  <si>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</si>
  <si>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</si>
  <si>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</si>
  <si>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</si>
  <si>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</si>
  <si>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</si>
  <si>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</si>
  <si>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</si>
  <si>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</si>
  <si>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</si>
  <si>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</si>
  <si>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</si>
  <si>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</si>
  <si>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</si>
  <si>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</si>
  <si>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</si>
  <si>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</si>
  <si>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</si>
  <si>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</si>
  <si>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</si>
  <si>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</si>
  <si>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</si>
  <si>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</si>
  <si>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</si>
  <si>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</si>
  <si>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</si>
  <si>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</si>
  <si>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</si>
  <si>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</si>
  <si>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</si>
  <si>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</si>
  <si>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</si>
  <si>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</si>
  <si>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</si>
  <si>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</si>
  <si>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</si>
  <si>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</si>
  <si>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</si>
  <si>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</si>
  <si>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</si>
  <si>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</si>
  <si>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</si>
  <si>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</si>
  <si>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</si>
  <si>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</si>
  <si>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</si>
  <si>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</si>
  <si>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</si>
  <si>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</si>
  <si>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</si>
  <si>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</si>
  <si>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</si>
  <si>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</si>
  <si>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</si>
  <si>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</si>
  <si>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</si>
  <si>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</si>
  <si>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</si>
  <si>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</si>
  <si>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</si>
  <si>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</si>
  <si>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</si>
  <si>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</si>
  <si>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</si>
  <si>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</si>
  <si>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</si>
  <si>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</si>
  <si>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</si>
  <si>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</si>
  <si>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</si>
  <si>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</si>
  <si>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</si>
  <si>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</si>
  <si>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</si>
  <si>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</si>
  <si>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</si>
  <si>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</si>
  <si>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</si>
  <si>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</si>
  <si>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</si>
  <si>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</si>
  <si>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</si>
  <si>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</si>
  <si>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</si>
  <si>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</si>
  <si>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</si>
  <si>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</si>
  <si>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</si>
  <si>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</si>
  <si>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</si>
  <si>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</si>
  <si>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</si>
  <si>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</si>
  <si>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</si>
  <si>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</si>
  <si>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</si>
  <si>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</si>
  <si>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</si>
  <si>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</si>
  <si>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</si>
  <si>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</si>
  <si>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</si>
  <si>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</si>
  <si>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</si>
  <si>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</si>
  <si>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</si>
  <si>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</si>
  <si>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</si>
  <si>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</si>
  <si>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</si>
  <si>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</si>
  <si>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</si>
  <si>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</si>
  <si>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</si>
  <si>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</si>
  <si>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</si>
  <si>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</si>
  <si>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</si>
  <si>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</si>
  <si>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</si>
  <si>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</si>
  <si>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</si>
  <si>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</si>
  <si>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</si>
  <si>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</si>
  <si>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</si>
  <si>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</si>
  <si>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</si>
  <si>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</si>
  <si>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</si>
  <si>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</si>
  <si>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</si>
  <si>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</si>
  <si>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</si>
  <si>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</si>
  <si>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</si>
  <si>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</si>
  <si>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</si>
  <si>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</si>
  <si>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</si>
  <si>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</si>
  <si>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</si>
  <si>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</si>
  <si>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</si>
  <si>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</si>
  <si>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</si>
  <si>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</si>
  <si>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</si>
  <si>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</si>
  <si>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</si>
  <si>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</si>
  <si>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</si>
  <si>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</si>
  <si>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</si>
  <si>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</si>
  <si>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</si>
  <si>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</si>
  <si>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</si>
  <si>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</si>
  <si>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</si>
  <si>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</si>
  <si>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</si>
  <si>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</si>
  <si>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</si>
  <si>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</si>
  <si>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</si>
  <si>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</si>
  <si>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</si>
  <si>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</si>
  <si>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</si>
  <si>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</si>
  <si>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</si>
  <si>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</si>
  <si>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</si>
  <si>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</si>
  <si>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</si>
  <si>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</si>
  <si>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</si>
  <si>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</si>
  <si>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</si>
  <si>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</si>
  <si>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</si>
  <si>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</si>
  <si>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</si>
  <si>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</si>
  <si>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</si>
  <si>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</si>
  <si>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</si>
  <si>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</si>
  <si>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</si>
  <si>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</si>
  <si>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</si>
  <si>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</si>
  <si>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</si>
  <si>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</si>
  <si>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</si>
  <si>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</si>
  <si>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</si>
  <si>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</si>
  <si>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</si>
  <si>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</si>
  <si>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</si>
  <si>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</si>
  <si>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</si>
  <si>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</si>
  <si>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</si>
  <si>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</si>
  <si>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</si>
  <si>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</si>
  <si>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</si>
  <si>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</si>
  <si>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</si>
  <si>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</si>
  <si>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</si>
  <si>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</si>
  <si>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</si>
  <si>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</si>
  <si>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</si>
  <si>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</si>
  <si>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</si>
  <si>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</si>
  <si>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</si>
  <si>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</si>
  <si>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</si>
  <si>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</si>
  <si>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</si>
  <si>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</si>
  <si>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</si>
  <si>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</si>
  <si>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</si>
  <si>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</si>
  <si>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</si>
  <si>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</si>
  <si>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</si>
  <si>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</si>
  <si>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</si>
  <si>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</si>
  <si>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</si>
  <si>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</si>
  <si>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</si>
  <si>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</si>
  <si>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</si>
  <si>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</si>
  <si>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</si>
  <si>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</si>
  <si>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</si>
  <si>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</si>
  <si>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</si>
  <si>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</si>
  <si>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</si>
  <si>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</si>
  <si>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</si>
  <si>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</si>
  <si>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</si>
  <si>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</si>
  <si>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</si>
  <si>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</si>
  <si>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</si>
  <si>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</si>
  <si>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</si>
  <si>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</si>
  <si>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</si>
  <si>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</si>
  <si>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</si>
  <si>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</si>
  <si>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</si>
  <si>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</si>
  <si>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</si>
  <si>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</si>
  <si>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</si>
  <si>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</si>
  <si>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</si>
  <si>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</si>
  <si>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</si>
  <si>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</si>
  <si>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</si>
  <si>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</si>
  <si>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</si>
  <si>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</si>
  <si>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</si>
  <si>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</si>
  <si>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</si>
  <si>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</si>
  <si>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</si>
  <si>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</si>
  <si>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</si>
  <si>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</si>
  <si>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</si>
  <si>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</si>
  <si>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</si>
  <si>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</si>
  <si>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</si>
  <si>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</si>
  <si>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</si>
  <si>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</si>
  <si>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</si>
  <si>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</si>
  <si>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</si>
  <si>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</si>
  <si>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</si>
  <si>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</si>
  <si>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</si>
  <si>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</si>
  <si>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</si>
  <si>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</si>
  <si>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</si>
  <si>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</si>
  <si>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</si>
  <si>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</si>
  <si>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</si>
  <si>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</si>
  <si>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</si>
  <si>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</si>
  <si>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</si>
  <si>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</si>
  <si>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</si>
  <si>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</si>
  <si>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</si>
  <si>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</si>
  <si>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</si>
  <si>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</si>
  <si>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</si>
  <si>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</si>
  <si>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</si>
  <si>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</si>
  <si>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</si>
  <si>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</si>
  <si>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</si>
  <si>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</si>
  <si>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</si>
  <si>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</si>
  <si>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</si>
  <si>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</si>
  <si>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</si>
  <si>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</si>
  <si>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</si>
  <si>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</si>
  <si>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</si>
  <si>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</si>
  <si>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</si>
  <si>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</si>
  <si>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</si>
  <si>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</si>
  <si>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</si>
  <si>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</si>
  <si>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</si>
  <si>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</si>
  <si>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</si>
  <si>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</si>
  <si>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</si>
  <si>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</si>
  <si>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</si>
  <si>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</si>
  <si>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</si>
  <si>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</si>
  <si>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</si>
  <si>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</si>
  <si>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</si>
  <si>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</si>
  <si>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</si>
  <si>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</si>
  <si>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</si>
  <si>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</si>
  <si>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</si>
  <si>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</si>
  <si>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</si>
  <si>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</si>
  <si>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</si>
  <si>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</si>
  <si>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</si>
  <si>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</si>
  <si>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</si>
  <si>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</si>
  <si>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</si>
  <si>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</si>
  <si>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</si>
  <si>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</si>
  <si>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</si>
  <si>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</si>
  <si>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</si>
  <si>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</si>
  <si>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</si>
  <si>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</si>
  <si>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</si>
  <si>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</si>
  <si>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</si>
  <si>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</si>
  <si>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</si>
  <si>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</si>
  <si>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</si>
  <si>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</si>
  <si>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</si>
  <si>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</si>
  <si>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</si>
  <si>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</si>
  <si>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</si>
  <si>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</si>
  <si>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</si>
  <si>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</si>
  <si>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</si>
  <si>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</si>
  <si>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</si>
  <si>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</si>
  <si>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</si>
  <si>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</si>
  <si>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</si>
  <si>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</si>
  <si>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</si>
  <si>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</si>
  <si>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</si>
  <si>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</si>
  <si>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</si>
  <si>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</si>
  <si>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</si>
  <si>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</si>
  <si>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</si>
  <si>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</si>
  <si>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</si>
  <si>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</si>
  <si>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</si>
  <si>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</si>
  <si>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</si>
  <si>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</si>
  <si>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</si>
  <si>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</si>
  <si>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</si>
  <si>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</si>
  <si>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</si>
  <si>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</si>
  <si>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</si>
  <si>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</si>
  <si>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</si>
  <si>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</si>
  <si>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</si>
  <si>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</si>
  <si>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</si>
  <si>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</si>
  <si>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</si>
  <si>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</si>
  <si>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</si>
  <si>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</si>
  <si>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</si>
  <si>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</si>
  <si>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</si>
  <si>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</si>
  <si>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</si>
  <si>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</si>
  <si>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</si>
  <si>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</si>
  <si>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</si>
  <si>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</si>
  <si>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</si>
  <si>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</si>
  <si>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</si>
  <si>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</si>
  <si>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</si>
  <si>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</si>
  <si>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</si>
  <si>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</si>
  <si>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</si>
  <si>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</si>
  <si>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</si>
  <si>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</si>
  <si>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</si>
  <si>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</si>
  <si>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</si>
  <si>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</si>
  <si>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</si>
  <si>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</si>
  <si>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</si>
  <si>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</si>
  <si>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</si>
  <si>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</si>
  <si>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</si>
  <si>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</si>
  <si>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</si>
  <si>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</si>
  <si>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</si>
  <si>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</si>
  <si>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</si>
  <si>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</si>
  <si>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</si>
  <si>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</si>
  <si>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</si>
  <si>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</si>
  <si>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</si>
  <si>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</si>
  <si>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</si>
  <si>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</si>
  <si>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</si>
  <si>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</si>
  <si>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</si>
  <si>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</si>
  <si>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</si>
  <si>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</si>
  <si>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</si>
  <si>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</si>
  <si>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</si>
  <si>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</si>
  <si>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</si>
  <si>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</si>
  <si>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</si>
  <si>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</si>
  <si>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</si>
  <si>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</si>
  <si>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</si>
  <si>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</si>
  <si>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</si>
  <si>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</si>
  <si>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</si>
  <si>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</si>
  <si>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</si>
  <si>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</si>
  <si>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</si>
  <si>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</si>
  <si>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</si>
  <si>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</si>
  <si>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</si>
  <si>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</si>
  <si>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</si>
  <si>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</si>
  <si>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</si>
  <si>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</si>
  <si>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</si>
  <si>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</si>
  <si>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</si>
  <si>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</si>
  <si>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</si>
  <si>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</si>
  <si>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</si>
  <si>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</si>
  <si>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</si>
  <si>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</si>
  <si>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</si>
  <si>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</si>
  <si>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</si>
  <si>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</si>
  <si>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</si>
  <si>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</si>
  <si>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</si>
  <si>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</si>
  <si>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</si>
  <si>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</si>
  <si>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</si>
  <si>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</si>
  <si>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</si>
  <si>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</si>
  <si>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</si>
  <si>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</si>
  <si>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</si>
  <si>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</si>
  <si>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</si>
  <si>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</si>
  <si>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</si>
  <si>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</si>
  <si>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</si>
  <si>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</si>
  <si>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</si>
  <si>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</si>
  <si>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</si>
  <si>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</si>
  <si>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</si>
  <si>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</si>
  <si>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</si>
  <si>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</si>
  <si>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</si>
  <si>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</si>
  <si>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</si>
  <si>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</si>
  <si>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</si>
  <si>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</si>
  <si>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</si>
  <si>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</si>
  <si>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</si>
  <si>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</si>
  <si>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</si>
  <si>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</si>
  <si>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</si>
  <si>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</si>
  <si>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</si>
  <si>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</si>
  <si>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</si>
  <si>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</si>
  <si>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</si>
  <si>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</si>
  <si>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</si>
  <si>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</si>
  <si>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</si>
  <si>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</si>
  <si>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</si>
  <si>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</si>
  <si>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</si>
  <si>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</si>
  <si>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</si>
  <si>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</si>
  <si>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</si>
  <si>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</si>
  <si>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</si>
  <si>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</si>
  <si>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</si>
  <si>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</si>
  <si>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</si>
  <si>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</si>
  <si>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</si>
  <si>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</si>
  <si>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</si>
  <si>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</si>
  <si>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</si>
  <si>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</si>
  <si>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</si>
  <si>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</si>
  <si>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</si>
  <si>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</si>
  <si>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</si>
  <si>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</si>
  <si>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</si>
  <si>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</si>
  <si>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</si>
  <si>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</si>
  <si>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</si>
  <si>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</si>
  <si>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</si>
  <si>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</si>
  <si>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</si>
  <si>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</si>
  <si>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</si>
  <si>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</si>
  <si>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</si>
  <si>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</si>
  <si>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</si>
  <si>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</si>
  <si>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</si>
  <si>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</si>
  <si>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</si>
  <si>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</si>
  <si>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</si>
  <si>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</si>
  <si>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</si>
  <si>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</si>
  <si>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</si>
  <si>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</si>
  <si>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</si>
  <si>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</si>
  <si>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</si>
  <si>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</si>
  <si>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</si>
  <si>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</si>
  <si>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</si>
  <si>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</si>
  <si>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</si>
  <si>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</si>
  <si>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</si>
  <si>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</si>
  <si>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</si>
  <si>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</si>
  <si>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</si>
  <si>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</si>
  <si>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</si>
  <si>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</si>
  <si>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</si>
  <si>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</si>
  <si>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</si>
  <si>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</si>
  <si>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</si>
  <si>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</si>
  <si>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</si>
  <si>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</si>
  <si>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</si>
  <si>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</si>
  <si>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</si>
  <si>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</si>
  <si>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</si>
  <si>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</si>
  <si>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</si>
  <si>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</si>
  <si>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</si>
  <si>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</si>
  <si>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</si>
  <si>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</si>
  <si>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</si>
  <si>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</si>
  <si>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</si>
  <si>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</si>
  <si>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</si>
  <si>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</si>
  <si>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</si>
  <si>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</si>
  <si>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</si>
  <si>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</si>
  <si>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</si>
  <si>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</si>
  <si>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</si>
  <si>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</si>
  <si>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</si>
  <si>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</si>
  <si>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</si>
  <si>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</si>
  <si>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</si>
  <si>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</si>
  <si>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</si>
  <si>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</si>
  <si>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</si>
  <si>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</si>
  <si>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</si>
  <si>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</si>
  <si>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</si>
  <si>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</si>
  <si>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</si>
  <si>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</si>
  <si>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</si>
  <si>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</si>
  <si>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</si>
  <si>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</si>
  <si>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</si>
  <si>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</si>
  <si>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</si>
  <si>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</si>
  <si>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</si>
  <si>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</si>
  <si>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</si>
  <si>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</si>
  <si>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</si>
  <si>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</si>
  <si>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</si>
  <si>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</si>
  <si>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</si>
  <si>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</si>
  <si>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</si>
  <si>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</si>
  <si>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</si>
  <si>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</si>
  <si>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</si>
  <si>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</si>
  <si>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</si>
  <si>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</si>
  <si>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</si>
  <si>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</si>
  <si>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</si>
  <si>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</si>
  <si>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</si>
  <si>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</si>
  <si>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</si>
  <si>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</si>
  <si>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</si>
  <si>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</si>
  <si>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</si>
  <si>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</si>
  <si>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</si>
  <si>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</si>
  <si>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</si>
  <si>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</si>
  <si>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</si>
  <si>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</si>
  <si>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</si>
  <si>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</si>
  <si>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</si>
  <si>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</si>
  <si>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</si>
  <si>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</si>
  <si>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</si>
  <si>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</si>
  <si>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</si>
  <si>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</si>
  <si>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</si>
  <si>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</si>
  <si>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</si>
  <si>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</si>
  <si>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</si>
  <si>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</si>
  <si>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</si>
  <si>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</si>
  <si>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</si>
  <si>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</si>
  <si>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</si>
  <si>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</si>
  <si>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</si>
  <si>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</si>
  <si>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</si>
  <si>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</si>
  <si>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</si>
  <si>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</si>
  <si>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</si>
  <si>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</si>
  <si>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</si>
  <si>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</si>
  <si>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</si>
  <si>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</si>
  <si>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</si>
  <si>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</si>
  <si>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</si>
  <si>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</si>
  <si>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</si>
  <si>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</si>
  <si>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</si>
  <si>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</si>
  <si>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</si>
  <si>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</si>
  <si>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</si>
  <si>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</si>
  <si>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</si>
  <si>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</si>
  <si>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</si>
  <si>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</si>
  <si>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</si>
  <si>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</si>
  <si>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</si>
  <si>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</si>
  <si>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</si>
  <si>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</si>
  <si>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</si>
  <si>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</si>
  <si>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</si>
  <si>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</si>
  <si>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</si>
  <si>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</si>
  <si>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</si>
  <si>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</si>
  <si>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</si>
  <si>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</si>
  <si>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</si>
  <si>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</si>
  <si>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</si>
  <si>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</si>
  <si>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</si>
  <si>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</si>
  <si>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</si>
  <si>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</si>
  <si>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</si>
  <si>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</si>
  <si>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</si>
  <si>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</si>
  <si>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</si>
  <si>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</si>
  <si>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</si>
  <si>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</si>
  <si>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</si>
  <si>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</si>
  <si>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</si>
  <si>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</si>
  <si>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</si>
  <si>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</si>
  <si>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</si>
  <si>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</si>
  <si>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</si>
  <si>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</si>
  <si>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</si>
  <si>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</si>
  <si>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</si>
  <si>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</si>
  <si>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</si>
  <si>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</si>
  <si>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</si>
  <si>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</si>
  <si>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</si>
  <si>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</si>
  <si>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</si>
  <si>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</si>
  <si>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</si>
  <si>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</si>
  <si>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</si>
  <si>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</si>
  <si>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</si>
  <si>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</si>
  <si>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</si>
  <si>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</si>
  <si>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</si>
  <si>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</si>
  <si>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</si>
  <si>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</si>
  <si>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</si>
  <si>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</si>
  <si>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</si>
  <si>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</si>
  <si>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</si>
  <si>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</si>
  <si>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</si>
  <si>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</si>
  <si>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</si>
  <si>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</si>
  <si>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</si>
  <si>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</si>
  <si>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</si>
  <si>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</si>
  <si>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</si>
  <si>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</si>
  <si>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</si>
  <si>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</si>
  <si>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</si>
  <si>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</si>
  <si>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</si>
  <si>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</si>
  <si>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</si>
  <si>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</si>
  <si>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</si>
  <si>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</si>
  <si>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</si>
  <si>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</si>
  <si>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</si>
  <si>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</si>
  <si>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</si>
  <si>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</si>
  <si>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</si>
  <si>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</si>
  <si>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</si>
  <si>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</si>
  <si>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</si>
  <si>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</si>
  <si>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</si>
  <si>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</si>
  <si>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</si>
  <si>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</si>
  <si>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</si>
  <si>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</si>
  <si>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</si>
  <si>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</si>
  <si>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</si>
  <si>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</si>
  <si>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</si>
  <si>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</si>
  <si>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</si>
  <si>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</si>
  <si>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</si>
  <si>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</si>
  <si>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</si>
  <si>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</si>
  <si>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</si>
  <si>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</si>
  <si>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</si>
  <si>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</si>
  <si>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</si>
  <si>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</si>
  <si>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</si>
  <si>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</si>
  <si>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</si>
  <si>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</si>
  <si>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</si>
  <si>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</si>
  <si>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</si>
  <si>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</si>
  <si>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</si>
  <si>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</si>
  <si>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</si>
  <si>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</si>
  <si>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</si>
  <si>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</si>
  <si>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</si>
  <si>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</si>
  <si>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</si>
  <si>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</si>
  <si>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</si>
  <si>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</si>
  <si>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</si>
  <si>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</si>
  <si>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</si>
  <si>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</si>
  <si>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</si>
  <si>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</si>
  <si>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</si>
  <si>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</si>
  <si>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</si>
  <si>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</si>
  <si>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</si>
  <si>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</si>
  <si>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</si>
  <si>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</si>
  <si>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</si>
  <si>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</si>
  <si>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</si>
  <si>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</si>
  <si>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</si>
  <si>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</si>
  <si>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</si>
  <si>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</si>
  <si>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</si>
  <si>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</si>
  <si>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</si>
  <si>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</si>
  <si>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</si>
  <si>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</si>
  <si>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</si>
  <si>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</si>
  <si>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</si>
  <si>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</si>
  <si>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</si>
  <si>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</si>
  <si>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</si>
  <si>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</si>
  <si>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</si>
  <si>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</si>
  <si>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</si>
  <si>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</si>
  <si>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</si>
  <si>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</si>
  <si>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</si>
  <si>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</si>
  <si>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</si>
  <si>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</si>
  <si>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</si>
  <si>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</si>
  <si>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</si>
  <si>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</si>
  <si>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</si>
  <si>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</si>
  <si>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</si>
  <si>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</si>
  <si>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</si>
  <si>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</si>
  <si>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</si>
  <si>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</si>
  <si>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</si>
  <si>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</si>
  <si>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</si>
  <si>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</si>
  <si>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</si>
  <si>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</si>
  <si>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</si>
  <si>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</si>
  <si>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</si>
  <si>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</si>
  <si>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</si>
  <si>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</si>
  <si>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</si>
  <si>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</si>
  <si>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</si>
  <si>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</si>
  <si>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</si>
  <si>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</si>
  <si>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</si>
  <si>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</si>
  <si>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</si>
  <si>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</si>
  <si>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</si>
  <si>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</si>
  <si>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</si>
  <si>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</si>
  <si>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</si>
  <si>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</si>
  <si>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</si>
  <si>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</si>
  <si>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</si>
  <si>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</si>
  <si>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</si>
  <si>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</si>
  <si>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</si>
  <si>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</si>
  <si>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</si>
  <si>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</si>
  <si>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</si>
  <si>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</si>
  <si>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</si>
  <si>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</si>
  <si>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</si>
  <si>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</si>
  <si>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</si>
  <si>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</si>
  <si>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</si>
  <si>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</si>
  <si>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</si>
  <si>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</si>
  <si>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</si>
  <si>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</si>
  <si>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</si>
  <si>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</si>
  <si>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</si>
  <si>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</si>
  <si>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</si>
  <si>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</si>
  <si>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</si>
  <si>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</si>
  <si>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</si>
  <si>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</si>
  <si>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</si>
  <si>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</si>
  <si>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</si>
  <si>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</si>
  <si>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</si>
  <si>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</si>
  <si>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</si>
  <si>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</si>
  <si>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</si>
  <si>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</si>
  <si>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</si>
  <si>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</si>
  <si>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</si>
  <si>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</si>
  <si>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</si>
  <si>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</si>
  <si>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</si>
  <si>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</si>
  <si>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</si>
  <si>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</si>
  <si>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</si>
  <si>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</si>
  <si>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</si>
  <si>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</si>
  <si>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</si>
  <si>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</si>
  <si>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</si>
  <si>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</si>
  <si>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</si>
  <si>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</si>
  <si>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</si>
  <si>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</si>
  <si>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</si>
  <si>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</si>
  <si>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</si>
  <si>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</si>
  <si>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</si>
  <si>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</si>
  <si>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</si>
  <si>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</si>
  <si>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</si>
  <si>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</si>
  <si>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</si>
  <si>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</si>
  <si>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</si>
  <si>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</si>
  <si>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</si>
  <si>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</si>
  <si>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</si>
  <si>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</si>
  <si>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</si>
  <si>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</si>
  <si>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</si>
  <si>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</si>
  <si>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</si>
  <si>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</si>
  <si>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</si>
  <si>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</si>
  <si>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</si>
  <si>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</si>
  <si>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</si>
  <si>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</si>
  <si>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</si>
  <si>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</si>
  <si>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</si>
  <si>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</si>
  <si>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</si>
  <si>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</si>
  <si>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</si>
  <si>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</si>
  <si>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</si>
  <si>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</si>
  <si>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</si>
  <si>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</si>
  <si>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</si>
  <si>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</si>
  <si>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</si>
  <si>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</si>
  <si>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</si>
  <si>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</si>
  <si>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</si>
  <si>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</si>
  <si>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</si>
  <si>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</si>
  <si>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</si>
  <si>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</si>
  <si>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</si>
  <si>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</si>
  <si>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</si>
  <si>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</si>
  <si>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</si>
  <si>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</si>
  <si>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</si>
  <si>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</si>
  <si>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</si>
  <si>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</si>
  <si>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</si>
  <si>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</si>
  <si>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</si>
  <si>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</si>
  <si>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</si>
  <si>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</si>
  <si>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</si>
  <si>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</si>
  <si>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</si>
  <si>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</si>
  <si>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</si>
  <si>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</si>
  <si>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</si>
  <si>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</si>
  <si>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</si>
  <si>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</si>
  <si>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</si>
  <si>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</si>
  <si>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</si>
  <si>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</si>
  <si>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</si>
  <si>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</si>
  <si>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</si>
  <si>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</si>
  <si>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</si>
  <si>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</si>
  <si>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</si>
  <si>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</si>
  <si>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</si>
  <si>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</si>
  <si>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</si>
  <si>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</si>
  <si>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</si>
  <si>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</si>
  <si>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</si>
  <si>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</si>
  <si>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</si>
  <si>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</si>
  <si>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</si>
  <si>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</si>
  <si>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</si>
  <si>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</si>
  <si>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</si>
  <si>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</si>
  <si>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</si>
  <si>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</si>
  <si>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</si>
  <si>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</si>
  <si>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</si>
  <si>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</si>
  <si>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</si>
  <si>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</si>
  <si>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</si>
  <si>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</si>
  <si>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</si>
  <si>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</si>
  <si>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</si>
  <si>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</si>
  <si>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</si>
  <si>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</si>
  <si>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</si>
  <si>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</si>
  <si>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</si>
  <si>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</si>
  <si>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</si>
  <si>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</si>
  <si>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</si>
  <si>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</si>
  <si>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</si>
  <si>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</si>
  <si>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</si>
  <si>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</si>
  <si>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</si>
  <si>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</si>
  <si>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</si>
  <si>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</si>
  <si>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</si>
  <si>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</si>
  <si>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</si>
  <si>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</si>
  <si>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</si>
  <si>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</si>
  <si>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</si>
  <si>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</si>
  <si>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</si>
  <si>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</si>
  <si>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</si>
  <si>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</si>
  <si>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</si>
  <si>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</si>
  <si>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</si>
  <si>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</si>
  <si>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</si>
  <si>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</si>
  <si>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</si>
  <si>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</si>
  <si>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</si>
  <si>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</si>
  <si>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</si>
  <si>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</si>
  <si>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</si>
  <si>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</si>
  <si>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</si>
  <si>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</si>
  <si>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</si>
  <si>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</si>
  <si>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</si>
  <si>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</si>
  <si>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</si>
  <si>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</si>
  <si>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</si>
  <si>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</si>
  <si>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</si>
  <si>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</si>
  <si>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</si>
  <si>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</si>
  <si>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</si>
  <si>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</si>
  <si>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</si>
  <si>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</si>
  <si>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</si>
  <si>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</si>
  <si>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</si>
  <si>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</si>
  <si>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</si>
  <si>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</si>
  <si>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</si>
  <si>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</si>
  <si>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</si>
  <si>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</si>
  <si>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</si>
  <si>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</si>
  <si>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</si>
  <si>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</si>
  <si>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</si>
  <si>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</si>
  <si>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</si>
  <si>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</si>
  <si>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</si>
  <si>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</si>
  <si>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</si>
  <si>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</si>
  <si>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</si>
  <si>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</si>
  <si>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</si>
  <si>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</si>
  <si>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</si>
  <si>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</si>
  <si>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</si>
  <si>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</si>
  <si>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</si>
  <si>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</si>
  <si>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</si>
  <si>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</si>
  <si>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</si>
  <si>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</si>
  <si>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</si>
  <si>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</si>
  <si>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</si>
  <si>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</si>
  <si>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</si>
  <si>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</si>
  <si>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</si>
  <si>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</si>
  <si>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</si>
  <si>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</si>
  <si>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</si>
  <si>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</si>
  <si>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</si>
  <si>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</si>
  <si>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</si>
  <si>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</si>
  <si>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</si>
  <si>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</si>
  <si>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</si>
  <si>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</si>
  <si>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</si>
  <si>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</si>
  <si>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</si>
  <si>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</si>
  <si>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</si>
  <si>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</si>
  <si>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</si>
  <si>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</si>
  <si>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</si>
  <si>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</si>
  <si>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</si>
  <si>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</si>
  <si>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</si>
  <si>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</si>
  <si>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</si>
  <si>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</si>
  <si>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</si>
  <si>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</si>
  <si>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</si>
  <si>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</si>
  <si>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</si>
  <si>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</si>
  <si>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</si>
  <si>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</si>
  <si>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</si>
  <si>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</si>
  <si>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</si>
  <si>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</si>
  <si>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</si>
  <si>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</si>
  <si>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</si>
  <si>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</si>
  <si>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</si>
  <si>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</si>
  <si>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</si>
  <si>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</si>
  <si>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</si>
  <si>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</si>
  <si>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</si>
  <si>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</si>
  <si>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</si>
  <si>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</si>
  <si>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</si>
  <si>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</si>
  <si>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</si>
  <si>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</si>
  <si>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</si>
  <si>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</si>
  <si>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</si>
  <si>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</si>
  <si>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</si>
  <si>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</si>
  <si>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</si>
  <si>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</si>
  <si>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</si>
  <si>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</si>
  <si>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</si>
  <si>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</si>
  <si>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</si>
  <si>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</si>
  <si>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</si>
  <si>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</si>
  <si>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</si>
  <si>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</si>
  <si>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</si>
  <si>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</si>
  <si>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</si>
  <si>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</si>
  <si>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</si>
  <si>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</si>
  <si>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</si>
  <si>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</si>
  <si>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</si>
  <si>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</si>
  <si>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</si>
  <si>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</si>
  <si>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</si>
  <si>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</si>
  <si>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</si>
  <si>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</si>
  <si>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</si>
  <si>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</si>
  <si>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</si>
  <si>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</si>
  <si>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</si>
  <si>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</si>
  <si>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</si>
  <si>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</si>
  <si>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</si>
  <si>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</si>
  <si>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</si>
  <si>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</si>
  <si>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</si>
  <si>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</si>
  <si>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</si>
  <si>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</si>
  <si>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</si>
  <si>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</si>
  <si>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</si>
  <si>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</si>
  <si>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</si>
  <si>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</si>
  <si>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</si>
  <si>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</si>
  <si>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</si>
  <si>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</si>
  <si>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</si>
  <si>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</si>
  <si>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</si>
  <si>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</si>
  <si>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</si>
  <si>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</si>
  <si>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</si>
  <si>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</si>
  <si>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</si>
  <si>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</si>
  <si>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</si>
  <si>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</si>
  <si>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</si>
  <si>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</si>
  <si>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</si>
  <si>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</si>
  <si>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</si>
  <si>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</si>
  <si>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</si>
  <si>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</si>
  <si>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</si>
  <si>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</si>
  <si>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</si>
  <si>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</si>
  <si>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</si>
  <si>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</si>
  <si>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</si>
  <si>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</si>
  <si>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</si>
  <si>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</si>
  <si>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</si>
  <si>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</si>
  <si>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</si>
  <si>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</si>
  <si>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</si>
  <si>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</si>
  <si>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</si>
  <si>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</si>
  <si>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</si>
  <si>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</si>
  <si>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</si>
  <si>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</si>
  <si>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</si>
  <si>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</si>
  <si>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</si>
  <si>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</si>
  <si>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</si>
  <si>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</si>
  <si>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</si>
  <si>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</si>
  <si>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</si>
  <si>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</si>
  <si>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</si>
  <si>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</si>
  <si>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</si>
  <si>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</si>
  <si>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</si>
  <si>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</si>
  <si>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</si>
  <si>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</si>
  <si>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</si>
  <si>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</si>
  <si>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</si>
  <si>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</si>
  <si>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</si>
  <si>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</si>
  <si>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</si>
  <si>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</si>
  <si>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</si>
  <si>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</si>
  <si>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</si>
  <si>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</si>
  <si>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</si>
  <si>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</si>
  <si>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</si>
  <si>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</si>
  <si>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</si>
  <si>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</si>
  <si>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</si>
  <si>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</si>
  <si>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</si>
  <si>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</si>
  <si>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</si>
  <si>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</si>
  <si>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</si>
  <si>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</si>
  <si>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</si>
  <si>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</si>
  <si>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</si>
  <si>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</si>
  <si>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</si>
  <si>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</si>
  <si>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</si>
  <si>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</si>
  <si>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</si>
  <si>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</si>
  <si>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</si>
  <si>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</si>
  <si>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</si>
  <si>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</si>
  <si>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</si>
  <si>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</si>
  <si>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</si>
  <si>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</si>
  <si>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</si>
  <si>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</si>
  <si>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</si>
  <si>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</si>
  <si>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</si>
  <si>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</si>
  <si>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</si>
  <si>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</si>
  <si>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</si>
  <si>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</si>
  <si>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</si>
  <si>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</si>
  <si>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</si>
  <si>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</si>
  <si>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</si>
  <si>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</si>
  <si>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</si>
  <si>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</si>
  <si>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</si>
  <si>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</si>
  <si>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</si>
  <si>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</si>
  <si>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</si>
  <si>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</si>
  <si>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</si>
  <si>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</si>
  <si>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</si>
  <si>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</si>
  <si>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</si>
  <si>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</si>
  <si>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</si>
  <si>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</si>
  <si>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</si>
  <si>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</si>
  <si>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</si>
  <si>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</si>
  <si>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</si>
  <si>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</si>
  <si>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</si>
  <si>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</si>
  <si>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</si>
  <si>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</si>
  <si>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</si>
  <si>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</si>
  <si>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</si>
  <si>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</si>
  <si>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</si>
  <si>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</si>
  <si>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</si>
  <si>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</si>
  <si>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</si>
  <si>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</si>
  <si>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</si>
  <si>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</si>
  <si>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</si>
  <si>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</si>
  <si>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</si>
  <si>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</si>
  <si>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</si>
  <si>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</si>
  <si>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</si>
  <si>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</si>
  <si>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</si>
  <si>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</si>
  <si>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</si>
  <si>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</si>
  <si>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</si>
  <si>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</si>
  <si>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</si>
  <si>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</si>
  <si>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</si>
  <si>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</si>
  <si>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</si>
  <si>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</si>
  <si>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</si>
  <si>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</si>
  <si>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</si>
  <si>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</si>
  <si>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</si>
  <si>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</si>
  <si>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</si>
  <si>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</si>
  <si>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</si>
  <si>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</si>
  <si>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</si>
  <si>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</si>
  <si>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</si>
  <si>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</si>
  <si>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</si>
  <si>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</si>
  <si>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</si>
  <si>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</si>
  <si>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</si>
  <si>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</si>
  <si>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</si>
  <si>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</si>
  <si>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</si>
  <si>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</si>
  <si>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</si>
  <si>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</si>
  <si>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</si>
  <si>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</si>
  <si>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</si>
  <si>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</si>
  <si>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</si>
  <si>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</si>
  <si>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</si>
  <si>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</si>
  <si>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</si>
  <si>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</si>
  <si>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</si>
  <si>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</si>
  <si>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</si>
  <si>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</si>
  <si>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</si>
  <si>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</si>
  <si>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</si>
  <si>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</si>
  <si>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</si>
  <si>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</si>
  <si>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</si>
  <si>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</si>
  <si>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</si>
  <si>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</si>
  <si>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</si>
  <si>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</si>
  <si>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</si>
  <si>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</si>
  <si>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</si>
  <si>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</si>
  <si>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</si>
  <si>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</si>
  <si>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</si>
  <si>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</si>
  <si>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</si>
  <si>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</si>
  <si>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</si>
  <si>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</si>
  <si>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</si>
  <si>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</si>
  <si>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</si>
  <si>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</si>
  <si>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</si>
  <si>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</si>
  <si>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</si>
  <si>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</si>
  <si>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</si>
  <si>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</si>
  <si>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</si>
  <si>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</si>
  <si>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</si>
  <si>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</si>
  <si>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</si>
  <si>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</si>
  <si>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</si>
  <si>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</si>
  <si>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</si>
  <si>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</si>
  <si>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</si>
  <si>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</si>
  <si>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</si>
  <si>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</si>
  <si>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</si>
  <si>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</si>
  <si>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</si>
  <si>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</si>
  <si>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</si>
  <si>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</si>
  <si>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</si>
  <si>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</si>
  <si>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</si>
  <si>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</si>
  <si>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</si>
  <si>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</si>
  <si>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</si>
  <si>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</si>
  <si>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</si>
  <si>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</si>
  <si>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</si>
  <si>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</si>
  <si>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</si>
  <si>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</si>
  <si>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</si>
  <si>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</si>
  <si>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</si>
  <si>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</si>
  <si>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</si>
  <si>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</si>
  <si>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</si>
  <si>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</si>
  <si>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</si>
  <si>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</si>
  <si>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</si>
  <si>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</si>
  <si>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</si>
  <si>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</si>
  <si>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</si>
  <si>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</si>
  <si>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</si>
  <si>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</si>
  <si>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</si>
  <si>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</si>
  <si>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</si>
  <si>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</si>
  <si>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</si>
  <si>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</si>
  <si>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</si>
  <si>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</si>
  <si>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</si>
  <si>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</si>
  <si>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</si>
  <si>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</si>
  <si>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</si>
  <si>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</si>
  <si>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</si>
  <si>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</si>
  <si>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</si>
  <si>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</si>
  <si>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</si>
  <si>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</si>
  <si>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</si>
  <si>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</si>
  <si>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</si>
  <si>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</si>
  <si>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</si>
  <si>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</si>
  <si>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</si>
  <si>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</si>
  <si>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</si>
  <si>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</si>
  <si>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</si>
  <si>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</si>
  <si>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</si>
  <si>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</si>
  <si>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</si>
  <si>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</si>
  <si>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</si>
  <si>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</si>
  <si>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</si>
  <si>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</si>
  <si>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</si>
  <si>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</si>
  <si>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</si>
  <si>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</si>
  <si>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</si>
  <si>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</si>
  <si>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</si>
  <si>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</si>
  <si>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</si>
  <si>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</si>
  <si>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</si>
  <si>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</si>
  <si>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</si>
  <si>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</si>
  <si>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</si>
  <si>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</si>
  <si>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</si>
  <si>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</si>
  <si>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</si>
  <si>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</si>
  <si>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</si>
  <si>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</si>
  <si>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</si>
  <si>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</si>
  <si>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</si>
  <si>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</si>
  <si>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</si>
  <si>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</si>
  <si>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</si>
  <si>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</si>
  <si>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</si>
  <si>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</si>
  <si>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</si>
  <si>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</si>
  <si>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</si>
  <si>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</si>
  <si>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</si>
  <si>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</si>
  <si>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</si>
  <si>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</si>
  <si>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</si>
  <si>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</si>
  <si>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</si>
  <si>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</si>
  <si>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</si>
  <si>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</si>
  <si>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</si>
  <si>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</si>
  <si>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</si>
  <si>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</si>
  <si>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</si>
  <si>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</si>
  <si>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</si>
  <si>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</si>
  <si>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</si>
  <si>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</si>
  <si>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</si>
  <si>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</si>
  <si>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</si>
  <si>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</si>
  <si>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</si>
  <si>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</si>
  <si>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</si>
  <si>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</si>
  <si>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</si>
  <si>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</si>
  <si>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</si>
  <si>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</si>
  <si>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</si>
  <si>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</si>
  <si>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</si>
  <si>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</si>
  <si>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</si>
  <si>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</si>
  <si>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</si>
  <si>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</si>
  <si>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</si>
  <si>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</si>
  <si>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</si>
  <si>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</si>
  <si>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</si>
  <si>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</si>
  <si>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</si>
  <si>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</si>
  <si>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</si>
  <si>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</si>
  <si>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</si>
  <si>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</si>
  <si>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</si>
  <si>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</si>
  <si>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</si>
  <si>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</si>
  <si>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</si>
  <si>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</si>
  <si>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</si>
  <si>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</si>
  <si>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</si>
  <si>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</si>
  <si>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</si>
  <si>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</si>
  <si>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</si>
  <si>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</si>
  <si>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</si>
  <si>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</si>
  <si>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</si>
  <si>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</si>
  <si>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</si>
  <si>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</si>
  <si>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</si>
  <si>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</si>
  <si>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</si>
  <si>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</si>
  <si>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</si>
  <si>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</si>
  <si>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</si>
  <si>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</si>
  <si>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</si>
  <si>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</si>
  <si>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</si>
  <si>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</si>
  <si>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</si>
  <si>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</si>
  <si>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</si>
  <si>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</si>
  <si>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</si>
  <si>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</si>
  <si>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</si>
  <si>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</si>
  <si>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</si>
  <si>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</si>
  <si>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</si>
  <si>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</si>
  <si>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</si>
  <si>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</si>
  <si>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</si>
  <si>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</si>
  <si>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</si>
  <si>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</si>
  <si>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</si>
  <si>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</si>
  <si>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</si>
  <si>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</si>
  <si>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</si>
  <si>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</si>
  <si>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</si>
  <si>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</si>
  <si>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</si>
  <si>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</si>
  <si>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</si>
  <si>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</si>
  <si>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</si>
  <si>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</si>
  <si>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</si>
  <si>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</si>
  <si>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</si>
  <si>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</si>
  <si>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</si>
  <si>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</si>
  <si>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</si>
  <si>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</si>
  <si>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</si>
  <si>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</si>
  <si>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</si>
  <si>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</si>
  <si>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</si>
  <si>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</si>
  <si>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</si>
  <si>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</si>
  <si>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</si>
  <si>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</si>
  <si>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</si>
  <si>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</si>
  <si>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</si>
  <si>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</si>
  <si>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</si>
  <si>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</si>
  <si>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</si>
  <si>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</si>
  <si>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</si>
  <si>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</si>
  <si>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</si>
  <si>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</si>
  <si>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</si>
  <si>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</si>
  <si>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</si>
  <si>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</si>
  <si>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</si>
  <si>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</si>
  <si>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</si>
  <si>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</si>
  <si>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</si>
  <si>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</si>
  <si>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</si>
  <si>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</si>
  <si>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</si>
  <si>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</si>
  <si>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</si>
  <si>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</si>
  <si>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</si>
  <si>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</si>
  <si>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</si>
  <si>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</si>
  <si>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</si>
  <si>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</si>
  <si>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</si>
  <si>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</si>
  <si>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</si>
  <si>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</si>
  <si>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</si>
  <si>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</si>
  <si>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</si>
  <si>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</si>
  <si>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</si>
  <si>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</si>
  <si>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</si>
  <si>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</si>
  <si>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</si>
  <si>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</si>
  <si>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</si>
  <si>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</si>
  <si>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</si>
  <si>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</si>
  <si>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</si>
  <si>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</si>
  <si>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</si>
  <si>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</si>
  <si>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</si>
  <si>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</si>
  <si>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</si>
  <si>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</si>
  <si>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</si>
  <si>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</si>
  <si>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</si>
  <si>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</si>
  <si>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</si>
  <si>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</si>
  <si>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</si>
  <si>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</si>
  <si>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</si>
  <si>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</si>
  <si>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</si>
  <si>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</si>
  <si>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</si>
  <si>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</si>
  <si>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</si>
  <si>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</si>
  <si>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</si>
  <si>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</si>
  <si>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</si>
  <si>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</si>
  <si>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</si>
  <si>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</si>
  <si>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</si>
  <si>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</si>
  <si>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</si>
  <si>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</si>
  <si>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</si>
  <si>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</si>
  <si>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</si>
  <si>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</si>
  <si>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</si>
  <si>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</si>
  <si>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</si>
  <si>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</si>
  <si>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</si>
  <si>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</si>
  <si>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</si>
  <si>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</si>
  <si>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</si>
  <si>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</si>
  <si>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</si>
  <si>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</si>
  <si>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</si>
  <si>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</si>
  <si>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</si>
  <si>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</si>
  <si>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</si>
  <si>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</si>
  <si>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</si>
  <si>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</si>
  <si>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</si>
  <si>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</si>
  <si>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</si>
  <si>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</si>
  <si>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</si>
  <si>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</si>
  <si>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</si>
  <si>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</si>
  <si>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</si>
  <si>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</si>
  <si>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</si>
  <si>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</si>
  <si>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</si>
  <si>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</si>
  <si>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</si>
  <si>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</si>
  <si>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</si>
  <si>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</si>
  <si>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</si>
  <si>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</si>
  <si>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</si>
  <si>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</si>
  <si>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</si>
  <si>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</si>
  <si>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</si>
  <si>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</si>
  <si>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</si>
  <si>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</si>
  <si>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</si>
  <si>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</si>
  <si>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</si>
  <si>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</si>
  <si>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</si>
  <si>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</si>
  <si>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</si>
  <si>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</si>
  <si>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</si>
  <si>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</si>
  <si>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</si>
  <si>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</si>
  <si>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</si>
  <si>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</si>
  <si>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</si>
  <si>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</si>
  <si>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</si>
  <si>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</si>
  <si>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</si>
  <si>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</si>
  <si>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</si>
  <si>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</si>
  <si>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</si>
  <si>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</si>
  <si>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</si>
  <si>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</si>
  <si>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</si>
  <si>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</si>
  <si>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</si>
  <si>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</si>
  <si>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</si>
  <si>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</si>
  <si>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</si>
  <si>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</si>
  <si>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</si>
  <si>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</si>
  <si>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</si>
  <si>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</si>
  <si>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</si>
  <si>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</si>
  <si>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</si>
  <si>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</si>
  <si>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</si>
  <si>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</si>
  <si>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</si>
  <si>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</si>
  <si>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</si>
  <si>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</si>
  <si>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</si>
  <si>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</si>
  <si>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</si>
  <si>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</si>
  <si>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</si>
  <si>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</si>
  <si>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</si>
  <si>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</si>
  <si>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</si>
  <si>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</si>
  <si>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</si>
  <si>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</si>
  <si>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</si>
  <si>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</si>
  <si>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</si>
  <si>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</si>
  <si>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</si>
  <si>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</si>
  <si>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</si>
  <si>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</si>
  <si>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</si>
  <si>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</si>
  <si>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</si>
  <si>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</si>
  <si>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</si>
  <si>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</si>
  <si>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</si>
  <si>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</si>
  <si>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</si>
  <si>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</si>
  <si>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</si>
  <si>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</si>
  <si>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</si>
  <si>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</si>
  <si>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</si>
  <si>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</si>
  <si>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</si>
  <si>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</si>
  <si>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</si>
  <si>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</si>
  <si>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</si>
  <si>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</si>
  <si>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</si>
  <si>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</si>
  <si>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</si>
  <si>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</si>
  <si>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</si>
  <si>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</si>
  <si>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</si>
  <si>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</si>
  <si>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</si>
  <si>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</si>
  <si>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</si>
  <si>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</si>
  <si>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</si>
  <si>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</si>
  <si>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</si>
  <si>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</si>
  <si>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</si>
  <si>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</si>
  <si>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</si>
  <si>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</si>
  <si>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</si>
  <si>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</si>
  <si>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</si>
  <si>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</si>
  <si>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</si>
  <si>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</si>
  <si>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</si>
  <si>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</si>
  <si>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</si>
  <si>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</si>
  <si>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</si>
  <si>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</si>
  <si>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</si>
  <si>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</si>
  <si>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</si>
  <si>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</si>
  <si>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</si>
  <si>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</si>
  <si>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</si>
  <si>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</si>
  <si>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</si>
  <si>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</si>
  <si>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</si>
  <si>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</si>
  <si>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</si>
  <si>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</si>
  <si>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</si>
  <si>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</si>
  <si>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</si>
  <si>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</si>
  <si>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</si>
  <si>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</si>
  <si>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</si>
  <si>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</si>
  <si>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</si>
  <si>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</si>
  <si>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</si>
  <si>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</si>
  <si>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</si>
  <si>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</si>
  <si>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</si>
  <si>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</si>
  <si>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</si>
  <si>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</si>
  <si>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</si>
  <si>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</si>
  <si>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</si>
  <si>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</si>
  <si>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</si>
  <si>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</si>
  <si>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</si>
  <si>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</si>
  <si>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</si>
  <si>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</si>
  <si>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</si>
  <si>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</si>
  <si>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</si>
  <si>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</si>
  <si>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</si>
  <si>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</si>
  <si>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</si>
  <si>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</si>
  <si>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</si>
  <si>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</si>
  <si>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</si>
  <si>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</si>
  <si>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</si>
  <si>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</si>
  <si>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</si>
  <si>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</si>
  <si>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</si>
  <si>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</si>
  <si>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</si>
  <si>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</si>
  <si>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</si>
  <si>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</si>
  <si>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</si>
  <si>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</si>
  <si>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</si>
  <si>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</si>
  <si>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</si>
  <si>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</si>
  <si>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</si>
  <si>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</si>
  <si>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</si>
  <si>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</si>
  <si>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</si>
  <si>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</si>
  <si>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</si>
  <si>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</si>
  <si>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</si>
  <si>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</si>
  <si>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</si>
  <si>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</si>
  <si>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</si>
  <si>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</si>
  <si>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</si>
  <si>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</si>
  <si>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</si>
  <si>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</si>
  <si>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</si>
  <si>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</si>
  <si>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</si>
  <si>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</si>
  <si>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</si>
  <si>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</si>
  <si>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</si>
  <si>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</si>
  <si>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</si>
  <si>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</si>
  <si>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</si>
  <si>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</si>
  <si>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</si>
  <si>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</si>
  <si>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</si>
  <si>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</si>
  <si>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</si>
  <si>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</si>
  <si>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</si>
  <si>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</si>
  <si>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</si>
  <si>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</si>
  <si>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</si>
  <si>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</si>
  <si>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</si>
  <si>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</si>
  <si>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</si>
  <si>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</si>
  <si>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</si>
  <si>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</si>
  <si>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</si>
  <si>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</si>
  <si>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</si>
  <si>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</si>
  <si>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</si>
  <si>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</si>
  <si>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</si>
  <si>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</si>
  <si>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</si>
  <si>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</si>
  <si>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</si>
  <si>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</si>
  <si>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</si>
  <si>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</si>
  <si>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</si>
  <si>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</si>
  <si>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</si>
  <si>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</si>
  <si>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</si>
  <si>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</si>
  <si>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</si>
  <si>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</si>
  <si>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</si>
  <si>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</si>
  <si>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</si>
  <si>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</si>
  <si>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</si>
  <si>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</si>
  <si>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</si>
  <si>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</si>
  <si>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</si>
  <si>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</si>
  <si>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</si>
  <si>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</si>
  <si>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</si>
  <si>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</si>
  <si>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</si>
  <si>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</si>
  <si>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</si>
  <si>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</si>
  <si>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</si>
  <si>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</si>
  <si>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</si>
  <si>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</si>
  <si>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</si>
  <si>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</si>
  <si>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</si>
  <si>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</si>
  <si>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</si>
  <si>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</si>
  <si>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</si>
  <si>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</si>
  <si>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</si>
  <si>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</si>
  <si>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</si>
  <si>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</si>
  <si>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</si>
  <si>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</si>
  <si>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</si>
  <si>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</si>
  <si>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</si>
  <si>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</si>
  <si>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</si>
  <si>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</si>
  <si>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</si>
  <si>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</si>
  <si>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</si>
  <si>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</si>
  <si>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</si>
  <si>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</si>
  <si>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</si>
  <si>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</si>
  <si>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</si>
  <si>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</si>
  <si>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</si>
  <si>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</si>
  <si>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</si>
  <si>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</si>
  <si>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</si>
  <si>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</si>
  <si>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</si>
  <si>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</si>
  <si>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</si>
  <si>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</si>
  <si>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</si>
  <si>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</si>
  <si>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</si>
  <si>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</si>
  <si>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</si>
  <si>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</si>
  <si>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</si>
  <si>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</si>
  <si>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</si>
  <si>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</si>
  <si>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</si>
  <si>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</si>
  <si>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</si>
  <si>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</si>
  <si>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</si>
  <si>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</si>
  <si>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</si>
  <si>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</si>
  <si>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</si>
  <si>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</si>
  <si>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</si>
  <si>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</si>
  <si>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</si>
  <si>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</si>
  <si>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</si>
  <si>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</si>
  <si>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</si>
  <si>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</si>
  <si>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</si>
  <si>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</si>
  <si>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</si>
  <si>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</si>
  <si>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</si>
  <si>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</si>
  <si>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</si>
  <si>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</si>
  <si>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</si>
  <si>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</si>
  <si>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</si>
  <si>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</si>
  <si>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</si>
  <si>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</si>
  <si>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</si>
  <si>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</si>
  <si>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</si>
  <si>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</si>
  <si>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</si>
  <si>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</si>
  <si>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</si>
  <si>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</si>
  <si>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</si>
  <si>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</si>
  <si>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</si>
  <si>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</si>
  <si>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</si>
  <si>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</si>
  <si>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</si>
  <si>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</si>
  <si>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</si>
  <si>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</si>
  <si>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</si>
  <si>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</si>
  <si>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</si>
  <si>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</si>
  <si>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</si>
  <si>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</si>
  <si>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</si>
  <si>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</si>
  <si>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</si>
  <si>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</si>
  <si>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</si>
  <si>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</si>
  <si>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</si>
  <si>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</si>
  <si>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</si>
  <si>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</si>
  <si>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</si>
  <si>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</si>
  <si>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</si>
  <si>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</si>
  <si>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</si>
  <si>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</si>
  <si>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</si>
  <si>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</si>
  <si>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</si>
  <si>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</si>
  <si>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</si>
  <si>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</si>
  <si>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</si>
  <si>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</si>
  <si>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</si>
  <si>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</si>
  <si>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</si>
  <si>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</si>
  <si>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</si>
  <si>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</si>
  <si>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</si>
  <si>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</si>
  <si>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</si>
  <si>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</si>
  <si>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</si>
  <si>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</si>
  <si>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</si>
  <si>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</si>
  <si>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</si>
  <si>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</si>
  <si>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</si>
  <si>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</si>
  <si>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</si>
  <si>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</si>
  <si>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</si>
  <si>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</si>
  <si>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</si>
  <si>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</si>
  <si>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</si>
  <si>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</si>
  <si>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</si>
  <si>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</si>
  <si>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</si>
  <si>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</si>
  <si>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</si>
  <si>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</si>
  <si>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</si>
  <si>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</si>
  <si>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</si>
  <si>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</si>
  <si>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</si>
  <si>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</si>
  <si>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</si>
  <si>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</si>
  <si>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</si>
  <si>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</si>
  <si>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</si>
  <si>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</si>
  <si>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</si>
  <si>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</si>
  <si>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</si>
  <si>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</si>
  <si>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</si>
  <si>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</si>
  <si>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</si>
  <si>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</si>
  <si>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</si>
  <si>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</si>
  <si>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</si>
  <si>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</si>
  <si>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</si>
  <si>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</si>
  <si>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</si>
  <si>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</si>
  <si>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</si>
  <si>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</si>
  <si>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</si>
  <si>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</si>
  <si>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</si>
  <si>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</si>
  <si>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</si>
  <si>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</si>
  <si>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</si>
  <si>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</si>
  <si>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</si>
  <si>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</si>
  <si>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</si>
  <si>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</si>
  <si>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</si>
  <si>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</si>
  <si>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</si>
  <si>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</si>
  <si>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</si>
  <si>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</si>
  <si>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</si>
  <si>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</si>
  <si>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</si>
  <si>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</si>
  <si>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</si>
  <si>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</si>
  <si>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</si>
  <si>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</si>
  <si>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</si>
  <si>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</si>
  <si>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</si>
  <si>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</si>
  <si>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</si>
  <si>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</si>
  <si>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</si>
  <si>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</si>
  <si>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</si>
  <si>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</si>
  <si>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</si>
  <si>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</si>
  <si>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</si>
  <si>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</si>
  <si>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</si>
  <si>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</si>
  <si>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</si>
  <si>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</si>
  <si>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</si>
  <si>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</si>
  <si>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</si>
  <si>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</si>
  <si>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</si>
  <si>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</si>
  <si>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</si>
  <si>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</si>
  <si>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</si>
  <si>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</si>
  <si>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</si>
  <si>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</si>
  <si>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</si>
  <si>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</si>
  <si>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</si>
  <si>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</si>
  <si>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</si>
  <si>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</si>
  <si>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</si>
  <si>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</si>
  <si>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</si>
  <si>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</si>
  <si>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</si>
  <si>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</si>
  <si>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</si>
  <si>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</si>
  <si>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</si>
  <si>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</si>
  <si>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</si>
  <si>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</si>
  <si>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</si>
  <si>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</si>
  <si>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</si>
  <si>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</si>
  <si>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</si>
  <si>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</si>
  <si>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</si>
  <si>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</si>
  <si>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</si>
  <si>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</si>
  <si>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</si>
  <si>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</si>
  <si>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</si>
  <si>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</si>
  <si>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</si>
  <si>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</si>
  <si>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</si>
  <si>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</si>
  <si>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</si>
  <si>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</si>
  <si>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</si>
  <si>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</si>
  <si>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</si>
  <si>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</si>
  <si>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</si>
  <si>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</si>
  <si>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</si>
  <si>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</si>
  <si>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</si>
  <si>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</si>
  <si>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</si>
  <si>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</si>
  <si>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</si>
  <si>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</si>
  <si>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</si>
  <si>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</si>
  <si>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</si>
  <si>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</si>
  <si>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</si>
  <si>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</si>
  <si>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</si>
  <si>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</si>
  <si>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</si>
  <si>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</si>
  <si>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</si>
  <si>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</si>
  <si>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</si>
  <si>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</si>
  <si>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</si>
  <si>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</si>
  <si>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</si>
  <si>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</si>
  <si>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</si>
  <si>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</si>
  <si>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</si>
  <si>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</si>
  <si>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</si>
  <si>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</si>
  <si>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</si>
  <si>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</si>
  <si>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</si>
  <si>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</si>
  <si>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</si>
  <si>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</si>
  <si>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</si>
  <si>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</si>
  <si>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</si>
  <si>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</si>
  <si>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</si>
  <si>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</si>
  <si>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</si>
  <si>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</si>
  <si>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</si>
  <si>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</si>
  <si>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</si>
  <si>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</si>
  <si>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</si>
  <si>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</si>
  <si>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</si>
  <si>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</si>
  <si>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</si>
  <si>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</si>
  <si>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</si>
  <si>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</si>
  <si>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</si>
  <si>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</si>
  <si>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</si>
  <si>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</si>
  <si>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</si>
  <si>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</si>
  <si>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</si>
  <si>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</si>
  <si>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</si>
  <si>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</si>
  <si>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</si>
  <si>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</si>
  <si>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</si>
  <si>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</si>
  <si>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</si>
  <si>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</si>
  <si>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</si>
  <si>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</si>
  <si>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</si>
  <si>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</si>
  <si>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</si>
  <si>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</si>
  <si>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</si>
  <si>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</si>
  <si>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</si>
  <si>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</si>
  <si>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</si>
  <si>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</si>
  <si>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</si>
  <si>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</si>
  <si>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</si>
  <si>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</si>
  <si>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</si>
  <si>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</si>
  <si>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</si>
  <si>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</si>
  <si>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</si>
  <si>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</si>
  <si>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</si>
  <si>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</si>
  <si>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</si>
  <si>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</si>
  <si>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</si>
  <si>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</si>
  <si>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</si>
  <si>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</si>
  <si>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</si>
  <si>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</si>
  <si>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</si>
  <si>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</si>
  <si>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</si>
  <si>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</si>
  <si>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</si>
  <si>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</si>
  <si>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</si>
  <si>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</si>
  <si>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</si>
  <si>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</si>
  <si>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</si>
  <si>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</si>
  <si>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</si>
  <si>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</si>
  <si>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</si>
  <si>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</si>
  <si>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</si>
  <si>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</si>
  <si>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</si>
  <si>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</si>
  <si>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</si>
  <si>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</si>
  <si>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</si>
  <si>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</si>
  <si>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</si>
  <si>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</si>
  <si>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</si>
  <si>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</si>
  <si>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</si>
  <si>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</si>
  <si>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</si>
  <si>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</si>
  <si>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</si>
  <si>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</si>
  <si>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</si>
  <si>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</si>
  <si>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</si>
  <si>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</si>
  <si>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</si>
  <si>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</si>
  <si>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</si>
  <si>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</si>
  <si>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</si>
  <si>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</si>
  <si>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</si>
  <si>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</si>
  <si>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</si>
  <si>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</si>
  <si>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</si>
  <si>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</si>
  <si>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</si>
  <si>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</si>
  <si>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</si>
  <si>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</si>
  <si>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</si>
  <si>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</si>
  <si>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</si>
  <si>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</si>
  <si>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</si>
  <si>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</si>
  <si>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</si>
  <si>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</si>
  <si>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</si>
  <si>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</si>
  <si>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</si>
  <si>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</si>
  <si>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</si>
  <si>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</si>
  <si>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</si>
  <si>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</si>
  <si>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</si>
  <si>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</si>
  <si>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</si>
  <si>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</si>
  <si>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</si>
  <si>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</si>
  <si>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</si>
  <si>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</si>
  <si>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</si>
  <si>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</si>
  <si>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</si>
  <si>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</si>
  <si>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</si>
  <si>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</si>
  <si>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</si>
  <si>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</si>
  <si>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</si>
  <si>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</si>
  <si>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</si>
  <si>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</si>
  <si>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</si>
  <si>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</si>
  <si>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</si>
  <si>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</si>
  <si>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</si>
  <si>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</si>
  <si>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</si>
  <si>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</si>
  <si>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</si>
  <si>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</si>
  <si>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</si>
  <si>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</si>
  <si>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</si>
  <si>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</si>
  <si>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</si>
  <si>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</si>
  <si>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</si>
  <si>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</si>
  <si>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</si>
  <si>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</si>
  <si>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</si>
  <si>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</si>
  <si>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</si>
  <si>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</si>
  <si>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</si>
  <si>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</si>
  <si>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</si>
  <si>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</si>
  <si>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</si>
  <si>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</si>
  <si>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</si>
  <si>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</si>
  <si>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</si>
  <si>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</si>
  <si>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</si>
  <si>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</si>
  <si>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</si>
  <si>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</si>
  <si>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</si>
  <si>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</si>
  <si>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</si>
  <si>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</si>
  <si>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</si>
  <si>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</si>
  <si>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</si>
  <si>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</si>
  <si>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</si>
  <si>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</si>
  <si>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</si>
  <si>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</si>
  <si>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</si>
  <si>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</si>
  <si>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</si>
  <si>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</si>
  <si>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</si>
  <si>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</si>
  <si>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</si>
  <si>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</si>
  <si>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</si>
  <si>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</si>
  <si>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</si>
  <si>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</si>
  <si>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</si>
  <si>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</si>
  <si>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</si>
  <si>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</si>
  <si>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</si>
  <si>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</si>
  <si>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</si>
  <si>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</si>
  <si>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</si>
  <si>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</si>
  <si>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</si>
  <si>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</si>
  <si>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</si>
  <si>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</si>
  <si>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</si>
  <si>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</si>
  <si>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</si>
  <si>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</si>
  <si>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</si>
  <si>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</si>
  <si>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</si>
  <si>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</si>
  <si>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</si>
  <si>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</si>
  <si>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</si>
  <si>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</si>
  <si>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</si>
  <si>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</si>
  <si>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</si>
  <si>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</si>
  <si>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</si>
  <si>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</si>
  <si>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</si>
  <si>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</si>
  <si>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</si>
  <si>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</si>
  <si>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</si>
  <si>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</si>
  <si>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</si>
  <si>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</si>
  <si>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</si>
  <si>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</si>
  <si>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</si>
  <si>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</si>
  <si>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</si>
  <si>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</si>
  <si>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</si>
  <si>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</si>
  <si>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</si>
  <si>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</si>
  <si>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</si>
  <si>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</si>
  <si>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</si>
  <si>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</si>
  <si>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</si>
  <si>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</si>
  <si>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</si>
  <si>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</si>
  <si>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</si>
  <si>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</si>
  <si>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</si>
  <si>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</si>
  <si>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</si>
  <si>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</si>
  <si>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</si>
  <si>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</si>
  <si>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</si>
  <si>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</si>
  <si>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</si>
  <si>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</si>
  <si>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</si>
  <si>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</si>
  <si>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</si>
  <si>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</si>
  <si>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</si>
  <si>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</si>
  <si>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</si>
  <si>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</si>
  <si>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</si>
  <si>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</si>
  <si>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</si>
  <si>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</si>
  <si>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</si>
  <si>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</si>
  <si>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</si>
  <si>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</si>
  <si>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</si>
  <si>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</si>
  <si>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</si>
  <si>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</si>
  <si>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</si>
  <si>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</si>
  <si>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</si>
  <si>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</si>
  <si>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</si>
  <si>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</si>
  <si>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</si>
  <si>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</si>
  <si>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</si>
  <si>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</si>
  <si>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</si>
  <si>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</si>
  <si>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</si>
  <si>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</si>
  <si>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</si>
  <si>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</si>
  <si>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</si>
  <si>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</si>
  <si>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</si>
  <si>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</si>
  <si>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</si>
  <si>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</si>
  <si>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</si>
  <si>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</si>
  <si>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</si>
  <si>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</si>
  <si>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</si>
  <si>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</si>
  <si>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</si>
  <si>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</si>
  <si>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</si>
  <si>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</si>
  <si>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</si>
  <si>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</si>
  <si>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</si>
  <si>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</si>
  <si>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</si>
  <si>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</si>
  <si>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</si>
  <si>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</si>
  <si>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</si>
  <si>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</si>
  <si>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</si>
  <si>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</si>
  <si>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</si>
  <si>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</si>
  <si>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</si>
  <si>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</si>
  <si>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</si>
  <si>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</si>
  <si>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</si>
  <si>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</si>
  <si>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</si>
  <si>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</si>
  <si>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</si>
  <si>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</si>
  <si>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</si>
  <si>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</si>
  <si>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</si>
  <si>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</si>
  <si>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</si>
  <si>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</si>
  <si>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</si>
  <si>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</si>
  <si>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</si>
  <si>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</si>
  <si>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</si>
  <si>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</si>
  <si>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</si>
  <si>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</si>
  <si>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</si>
  <si>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</si>
  <si>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</si>
  <si>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</si>
  <si>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</si>
  <si>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</si>
  <si>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</si>
  <si>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</si>
  <si>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</si>
  <si>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</si>
  <si>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</si>
  <si>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</si>
  <si>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</si>
  <si>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</si>
  <si>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</si>
  <si>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</si>
  <si>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</si>
  <si>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</si>
  <si>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</si>
  <si>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</si>
  <si>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</si>
  <si>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</si>
  <si>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</si>
  <si>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</si>
  <si>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</si>
  <si>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</si>
  <si>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</si>
  <si>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</si>
  <si>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</si>
  <si>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</si>
  <si>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</si>
  <si>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</si>
  <si>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</si>
  <si>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</si>
  <si>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</si>
  <si>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</si>
  <si>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</si>
  <si>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</si>
  <si>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</si>
  <si>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</si>
  <si>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</si>
  <si>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</si>
  <si>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</si>
  <si>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</si>
  <si>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</si>
  <si>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</si>
  <si>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</si>
  <si>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</si>
  <si>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</si>
  <si>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</si>
  <si>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</si>
  <si>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</si>
  <si>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</si>
  <si>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</si>
  <si>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</si>
  <si>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</si>
  <si>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</si>
  <si>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</si>
  <si>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</si>
  <si>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</si>
  <si>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</si>
  <si>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</si>
  <si>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</si>
  <si>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</si>
  <si>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</si>
  <si>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</si>
  <si>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</si>
  <si>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</si>
  <si>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</si>
  <si>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</si>
  <si>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</si>
  <si>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</si>
  <si>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</si>
  <si>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</si>
  <si>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</si>
  <si>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</si>
  <si>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</si>
  <si>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</si>
  <si>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</si>
  <si>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</si>
  <si>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</si>
  <si>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</si>
  <si>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</si>
  <si>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</si>
  <si>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</si>
  <si>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</si>
  <si>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</si>
  <si>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</si>
  <si>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</si>
  <si>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</si>
  <si>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</si>
  <si>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</si>
  <si>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</si>
  <si>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</si>
  <si>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</si>
  <si>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</si>
  <si>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</si>
  <si>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</si>
  <si>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</si>
  <si>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</si>
  <si>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</si>
  <si>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</si>
  <si>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</si>
  <si>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</si>
  <si>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</si>
  <si>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</si>
  <si>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</si>
  <si>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</si>
  <si>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</si>
  <si>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</si>
  <si>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</si>
  <si>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</si>
  <si>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</si>
  <si>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</si>
  <si>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</si>
  <si>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</si>
  <si>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</si>
  <si>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</si>
  <si>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</si>
  <si>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</si>
  <si>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</si>
  <si>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</si>
  <si>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</si>
  <si>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</si>
  <si>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</si>
  <si>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</si>
  <si>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</si>
  <si>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</si>
  <si>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</si>
  <si>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</si>
  <si>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</si>
  <si>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</si>
  <si>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</si>
  <si>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</si>
  <si>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</si>
  <si>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</si>
  <si>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</si>
  <si>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</si>
  <si>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</si>
  <si>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</si>
  <si>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</si>
  <si>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</si>
  <si>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</si>
  <si>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</si>
  <si>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</si>
  <si>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</si>
  <si>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</si>
  <si>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</si>
  <si>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</si>
  <si>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</si>
  <si>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</si>
  <si>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</si>
  <si>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</si>
  <si>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</si>
  <si>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</si>
  <si>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</si>
  <si>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</si>
  <si>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</si>
  <si>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</si>
  <si>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</si>
  <si>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</si>
  <si>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</si>
  <si>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</si>
  <si>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</si>
  <si>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</si>
  <si>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</si>
  <si>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</si>
  <si>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</si>
  <si>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</si>
  <si>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</si>
  <si>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</si>
  <si>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</si>
  <si>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</si>
  <si>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</si>
  <si>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</si>
  <si>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</si>
  <si>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</si>
  <si>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</si>
  <si>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</si>
  <si>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</si>
  <si>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</si>
  <si>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</si>
  <si>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</si>
  <si>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</si>
  <si>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</si>
  <si>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</si>
  <si>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</si>
  <si>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</si>
  <si>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</si>
  <si>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</si>
  <si>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</si>
  <si>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</si>
  <si>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</si>
  <si>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</si>
  <si>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</si>
  <si>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</si>
  <si>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</si>
  <si>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</si>
  <si>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</si>
  <si>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</si>
  <si>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</si>
  <si>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</si>
  <si>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</si>
  <si>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</si>
  <si>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</si>
  <si>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</si>
  <si>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</si>
  <si>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</si>
  <si>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</si>
  <si>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</si>
  <si>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</si>
  <si>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</si>
  <si>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</si>
  <si>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</si>
  <si>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</si>
  <si>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</si>
  <si>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</si>
  <si>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</si>
  <si>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</si>
  <si>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</si>
  <si>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</si>
  <si>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</si>
  <si>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</si>
  <si>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</si>
  <si>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</si>
  <si>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</si>
  <si>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</si>
  <si>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</si>
  <si>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</si>
  <si>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</si>
  <si>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</si>
  <si>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</si>
  <si>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</si>
  <si>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</si>
  <si>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</si>
  <si>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</si>
  <si>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</si>
  <si>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</si>
  <si>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</si>
  <si>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</si>
  <si>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</si>
  <si>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</si>
  <si>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</si>
  <si>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</si>
  <si>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</si>
  <si>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</si>
  <si>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</si>
  <si>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</si>
  <si>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</si>
  <si>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</si>
  <si>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</si>
  <si>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</si>
  <si>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</si>
  <si>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</si>
  <si>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</si>
  <si>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</si>
  <si>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</si>
  <si>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</si>
  <si>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</si>
  <si>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</si>
  <si>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</si>
  <si>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</si>
  <si>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</si>
  <si>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</si>
  <si>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</si>
  <si>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</si>
  <si>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</si>
  <si>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</si>
  <si>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</si>
  <si>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</si>
  <si>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</si>
  <si>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</si>
  <si>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</si>
  <si>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</si>
  <si>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</si>
  <si>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</si>
  <si>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</si>
  <si>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</si>
  <si>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</si>
  <si>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</si>
  <si>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</si>
  <si>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</si>
  <si>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</si>
  <si>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</si>
  <si>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</si>
  <si>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</si>
  <si>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</si>
  <si>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</si>
  <si>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</si>
  <si>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</si>
  <si>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</si>
  <si>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</si>
  <si>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</si>
  <si>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</si>
  <si>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</si>
  <si>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</si>
  <si>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</si>
  <si>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</si>
  <si>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</si>
  <si>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</si>
  <si>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</si>
  <si>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</si>
  <si>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</si>
  <si>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</si>
  <si>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</si>
  <si>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</si>
  <si>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</si>
  <si>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</si>
  <si>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</si>
  <si>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</si>
  <si>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</si>
  <si>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</si>
  <si>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</si>
  <si>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</si>
  <si>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</si>
  <si>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</si>
  <si>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</si>
  <si>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</si>
  <si>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</si>
  <si>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</si>
  <si>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</si>
  <si>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</si>
  <si>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</si>
  <si>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</si>
  <si>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</si>
  <si>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</si>
  <si>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</si>
  <si>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</si>
  <si>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</si>
  <si>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</si>
  <si>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</si>
  <si>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</si>
  <si>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</si>
  <si>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</si>
  <si>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</si>
  <si>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</si>
  <si>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</si>
  <si>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</si>
  <si>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</si>
  <si>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</si>
  <si>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</si>
  <si>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</si>
  <si>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</si>
  <si>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</si>
  <si>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</si>
  <si>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</si>
  <si>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</si>
  <si>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</si>
  <si>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</si>
  <si>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</si>
  <si>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</si>
  <si>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</si>
  <si>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</si>
  <si>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</si>
  <si>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</si>
  <si>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</si>
  <si>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</si>
  <si>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</si>
  <si>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</si>
  <si>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</si>
  <si>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</si>
  <si>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</si>
  <si>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</si>
  <si>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</si>
  <si>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</si>
  <si>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</si>
  <si>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</si>
  <si>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</si>
  <si>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</si>
  <si>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</si>
  <si>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</si>
  <si>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</si>
  <si>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</si>
  <si>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</si>
  <si>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</si>
  <si>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</si>
  <si>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</si>
  <si>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</si>
  <si>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</si>
  <si>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</si>
  <si>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</si>
  <si>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</si>
  <si>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</si>
  <si>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</si>
  <si>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</si>
  <si>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</si>
  <si>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</si>
  <si>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</si>
  <si>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</si>
  <si>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</si>
  <si>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</si>
  <si>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</si>
  <si>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</si>
  <si>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</si>
  <si>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</si>
  <si>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</si>
  <si>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</si>
  <si>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</si>
  <si>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</si>
  <si>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</si>
  <si>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</si>
  <si>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</si>
  <si>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</si>
  <si>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</si>
  <si>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</si>
  <si>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</si>
  <si>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</si>
  <si>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</si>
  <si>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</si>
  <si>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</si>
  <si>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</si>
  <si>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</si>
  <si>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</si>
  <si>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</si>
  <si>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</si>
  <si>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</si>
  <si>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</si>
  <si>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</si>
  <si>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</si>
  <si>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</si>
  <si>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</si>
  <si>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</si>
  <si>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</si>
  <si>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</si>
  <si>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</si>
  <si>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</si>
  <si>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</si>
  <si>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</si>
  <si>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</si>
  <si>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</si>
  <si>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</si>
  <si>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</si>
  <si>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</si>
  <si>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</si>
  <si>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</si>
  <si>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</si>
  <si>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</si>
  <si>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</si>
  <si>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</si>
  <si>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</si>
  <si>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</si>
  <si>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</si>
  <si>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</si>
  <si>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</si>
  <si>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</si>
  <si>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</si>
  <si>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</si>
  <si>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</si>
  <si>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</si>
  <si>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</si>
  <si>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</si>
  <si>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</si>
  <si>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</si>
  <si>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</si>
  <si>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</si>
  <si>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</si>
  <si>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</si>
  <si>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</si>
  <si>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</si>
  <si>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</si>
  <si>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</si>
  <si>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</si>
  <si>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</si>
  <si>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</si>
  <si>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</si>
  <si>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</si>
  <si>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</si>
  <si>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</si>
  <si>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</si>
  <si>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</si>
  <si>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</si>
  <si>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</si>
  <si>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</si>
  <si>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</si>
  <si>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</si>
  <si>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</si>
  <si>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</si>
  <si>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</si>
  <si>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</si>
  <si>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</si>
  <si>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</si>
  <si>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</si>
  <si>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</si>
  <si>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</si>
  <si>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</si>
  <si>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</si>
  <si>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</si>
  <si>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</si>
  <si>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</si>
  <si>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</si>
  <si>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</si>
  <si>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</si>
  <si>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</si>
  <si>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</si>
  <si>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</si>
  <si>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</si>
  <si>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</si>
  <si>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</si>
  <si>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</si>
  <si>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</si>
  <si>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</si>
  <si>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</si>
  <si>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</si>
  <si>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</si>
  <si>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</si>
  <si>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</si>
  <si>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</si>
  <si>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</si>
  <si>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</si>
  <si>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</si>
  <si>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</si>
  <si>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</si>
  <si>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</si>
  <si>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</si>
  <si>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</si>
  <si>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</si>
  <si>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</si>
  <si>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</si>
  <si>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</si>
  <si>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</si>
  <si>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</si>
  <si>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</si>
  <si>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</si>
  <si>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</si>
  <si>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</si>
  <si>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</si>
  <si>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</si>
  <si>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</si>
  <si>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</si>
  <si>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</si>
  <si>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</si>
  <si>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</si>
  <si>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</si>
  <si>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</si>
  <si>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</si>
  <si>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</si>
  <si>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</si>
  <si>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</si>
  <si>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</si>
  <si>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</si>
  <si>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</si>
  <si>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</si>
  <si>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</si>
  <si>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</si>
  <si>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</si>
  <si>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</si>
  <si>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</si>
  <si>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</si>
  <si>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</si>
  <si>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</si>
  <si>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</si>
  <si>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</si>
  <si>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</si>
  <si>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</si>
  <si>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</si>
  <si>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</si>
  <si>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</si>
  <si>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</si>
  <si>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</si>
  <si>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</si>
  <si>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</si>
  <si>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</si>
  <si>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</si>
  <si>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</si>
  <si>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</si>
  <si>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</si>
  <si>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</si>
  <si>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</si>
  <si>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</si>
  <si>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</si>
  <si>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</si>
  <si>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</si>
  <si>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</si>
  <si>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</si>
  <si>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</si>
  <si>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</si>
  <si>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</si>
  <si>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</si>
  <si>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</si>
  <si>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</si>
  <si>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</si>
  <si>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</si>
  <si>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</si>
  <si>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</si>
  <si>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</si>
  <si>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</si>
  <si>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</si>
  <si>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</si>
  <si>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</si>
  <si>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</si>
  <si>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</si>
  <si>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</si>
  <si>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</si>
  <si>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</si>
  <si>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</si>
  <si>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</si>
  <si>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</si>
  <si>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</si>
  <si>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</si>
  <si>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</si>
  <si>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</si>
  <si>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</si>
  <si>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</si>
  <si>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</si>
  <si>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</si>
  <si>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</si>
  <si>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</si>
  <si>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</si>
  <si>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</si>
  <si>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</si>
  <si>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</si>
  <si>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</si>
  <si>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</si>
  <si>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</si>
  <si>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</si>
  <si>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</si>
  <si>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</si>
  <si>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</si>
  <si>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</si>
  <si>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</si>
  <si>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</si>
  <si>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</si>
  <si>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</si>
  <si>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</si>
  <si>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</si>
  <si>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</si>
  <si>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</si>
  <si>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</si>
  <si>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</si>
  <si>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</si>
  <si>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</si>
  <si>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</si>
  <si>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</si>
  <si>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</si>
  <si>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</si>
  <si>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</si>
  <si>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</si>
  <si>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</si>
  <si>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</si>
  <si>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</si>
  <si>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</si>
  <si>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</si>
  <si>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</si>
  <si>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</si>
  <si>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</si>
  <si>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</si>
  <si>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</si>
  <si>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</si>
  <si>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</si>
  <si>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</si>
  <si>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</si>
  <si>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</si>
  <si>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</si>
  <si>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</si>
  <si>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</si>
  <si>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</si>
  <si>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</si>
  <si>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</si>
  <si>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</si>
  <si>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</si>
  <si>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</si>
  <si>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</si>
  <si>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</si>
  <si>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</si>
  <si>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</si>
  <si>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</si>
  <si>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</si>
  <si>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</si>
  <si>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</si>
  <si>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</si>
  <si>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</si>
  <si>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</si>
  <si>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</si>
  <si>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</si>
  <si>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</si>
  <si>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</si>
  <si>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</si>
  <si>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</si>
  <si>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</si>
  <si>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</si>
  <si>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</si>
  <si>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</si>
  <si>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</si>
  <si>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</si>
  <si>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</si>
  <si>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</si>
  <si>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</si>
  <si>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</si>
  <si>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</si>
  <si>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</si>
  <si>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</si>
  <si>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</si>
  <si>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</si>
  <si>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</si>
  <si>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</si>
  <si>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</si>
  <si>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</si>
  <si>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</si>
  <si>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</si>
  <si>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</si>
  <si>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</si>
  <si>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</si>
  <si>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</si>
  <si>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</si>
  <si>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</si>
  <si>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</si>
  <si>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</si>
  <si>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</si>
  <si>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</si>
  <si>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</si>
  <si>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</si>
  <si>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</si>
  <si>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</si>
  <si>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</si>
  <si>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</si>
  <si>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</si>
  <si>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</si>
  <si>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</si>
  <si>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</si>
  <si>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</si>
  <si>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</si>
  <si>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</si>
  <si>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</si>
  <si>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</si>
  <si>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</si>
  <si>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</si>
  <si>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</si>
  <si>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</si>
  <si>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</si>
  <si>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</si>
  <si>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</si>
  <si>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</si>
  <si>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</si>
  <si>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</si>
  <si>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</si>
  <si>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</si>
  <si>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</si>
  <si>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</si>
  <si>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</si>
  <si>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</si>
  <si>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</si>
  <si>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</si>
  <si>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</si>
  <si>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</si>
  <si>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</si>
  <si>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</si>
  <si>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</si>
  <si>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</si>
  <si>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</si>
  <si>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</si>
  <si>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</si>
  <si>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</si>
  <si>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</si>
  <si>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</si>
  <si>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</si>
  <si>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</si>
  <si>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</si>
  <si>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</si>
  <si>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</si>
  <si>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</si>
  <si>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</si>
  <si>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</si>
  <si>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</si>
  <si>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</si>
  <si>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</si>
  <si>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</si>
  <si>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</si>
  <si>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</si>
  <si>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</si>
  <si>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</si>
  <si>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</si>
  <si>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</si>
  <si>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</si>
  <si>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</si>
  <si>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</si>
  <si>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</si>
  <si>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</si>
  <si>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</si>
  <si>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</si>
  <si>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</si>
  <si>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</si>
  <si>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</si>
  <si>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</si>
  <si>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</si>
  <si>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</si>
  <si>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</si>
  <si>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</si>
  <si>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</si>
  <si>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</si>
  <si>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</si>
  <si>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</si>
  <si>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</si>
  <si>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</si>
  <si>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</si>
  <si>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</si>
  <si>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</si>
  <si>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</si>
  <si>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</si>
  <si>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</si>
  <si>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</si>
  <si>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</si>
  <si>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</si>
  <si>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</si>
  <si>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</si>
  <si>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</si>
  <si>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</si>
  <si>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</si>
  <si>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</si>
  <si>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</si>
  <si>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</si>
  <si>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</si>
  <si>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</si>
  <si>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</si>
  <si>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</si>
  <si>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</si>
  <si>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</si>
  <si>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</si>
  <si>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</si>
  <si>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</si>
  <si>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</si>
  <si>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</si>
  <si>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</si>
  <si>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</si>
  <si>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</si>
  <si>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</si>
  <si>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</si>
  <si>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</si>
  <si>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</si>
  <si>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</si>
  <si>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</si>
  <si>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</si>
  <si>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</si>
  <si>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</si>
  <si>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</si>
  <si>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</si>
  <si>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</si>
  <si>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</si>
  <si>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</si>
  <si>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</si>
  <si>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</si>
  <si>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</si>
  <si>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</si>
  <si>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</si>
  <si>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</si>
  <si>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</si>
  <si>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</si>
  <si>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</si>
  <si>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</si>
  <si>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</si>
  <si>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</si>
  <si>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</si>
  <si>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</si>
  <si>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</si>
  <si>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</si>
  <si>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</si>
  <si>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</si>
  <si>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</si>
  <si>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</si>
  <si>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</si>
  <si>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</si>
  <si>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</si>
  <si>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</si>
  <si>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</si>
  <si>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</si>
  <si>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</si>
  <si>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</si>
  <si>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</si>
  <si>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</si>
  <si>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</si>
  <si>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</si>
  <si>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</si>
  <si>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</si>
  <si>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</si>
  <si>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</si>
  <si>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</si>
  <si>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</si>
  <si>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</si>
  <si>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</si>
  <si>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</si>
  <si>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</si>
  <si>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</si>
  <si>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</si>
  <si>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</si>
  <si>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</si>
  <si>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</si>
  <si>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</si>
  <si>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</si>
  <si>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</si>
  <si>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</si>
  <si>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</si>
  <si>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</si>
  <si>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</si>
  <si>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</si>
  <si>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</si>
  <si>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</si>
  <si>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</si>
  <si>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</si>
  <si>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</si>
  <si>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</si>
  <si>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</si>
  <si>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</si>
  <si>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</si>
  <si>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</si>
  <si>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</si>
  <si>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</si>
  <si>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</si>
  <si>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</si>
  <si>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</si>
  <si>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</si>
  <si>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</si>
  <si>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</si>
  <si>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</si>
  <si>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</si>
  <si>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</si>
  <si>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</si>
  <si>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</si>
  <si>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</si>
  <si>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</si>
  <si>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</si>
  <si>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</si>
  <si>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</si>
  <si>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</si>
  <si>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</si>
  <si>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</si>
  <si>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</si>
  <si>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</si>
  <si>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</si>
  <si>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</si>
  <si>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</si>
  <si>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</si>
  <si>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</si>
  <si>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</si>
  <si>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</si>
  <si>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</si>
  <si>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</si>
  <si>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</si>
  <si>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</si>
  <si>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</si>
  <si>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</si>
  <si>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</si>
  <si>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</si>
  <si>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</si>
  <si>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</si>
  <si>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</si>
  <si>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</si>
  <si>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</si>
  <si>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</si>
  <si>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</si>
  <si>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</si>
  <si>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</si>
  <si>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</si>
  <si>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</si>
  <si>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</si>
  <si>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</si>
  <si>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</si>
  <si>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</si>
  <si>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</si>
  <si>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</si>
  <si>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</si>
  <si>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</si>
  <si>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</si>
  <si>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</si>
  <si>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</si>
  <si>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</si>
  <si>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</si>
  <si>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</si>
  <si>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</si>
  <si>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</si>
  <si>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</si>
  <si>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</si>
  <si>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</si>
  <si>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</si>
  <si>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</si>
  <si>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</si>
  <si>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</si>
  <si>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</si>
  <si>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</si>
  <si>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</si>
  <si>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</si>
  <si>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</si>
  <si>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</si>
  <si>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</si>
  <si>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</si>
  <si>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</si>
  <si>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</si>
  <si>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</si>
  <si>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</si>
  <si>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</si>
  <si>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</si>
  <si>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</si>
  <si>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</si>
  <si>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</si>
  <si>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</si>
  <si>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</si>
  <si>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</si>
  <si>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</si>
  <si>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</si>
  <si>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</si>
  <si>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</si>
  <si>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</si>
  <si>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</si>
  <si>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</si>
  <si>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</si>
  <si>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</si>
  <si>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</si>
  <si>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</si>
  <si>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</si>
  <si>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</si>
  <si>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</si>
  <si>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</si>
  <si>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</si>
  <si>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</si>
  <si>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</si>
  <si>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</si>
  <si>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</si>
  <si>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</si>
  <si>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</si>
  <si>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</si>
  <si>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</si>
  <si>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</si>
  <si>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</si>
  <si>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</si>
  <si>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</si>
  <si>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</si>
  <si>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</si>
  <si>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</si>
  <si>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</si>
  <si>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</si>
  <si>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</si>
  <si>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</si>
  <si>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</si>
  <si>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</si>
  <si>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</si>
  <si>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</si>
  <si>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</si>
  <si>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</si>
  <si>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</si>
  <si>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</si>
  <si>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</si>
  <si>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</si>
  <si>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</si>
  <si>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</si>
  <si>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</si>
  <si>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</si>
  <si>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</si>
  <si>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</si>
  <si>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</si>
  <si>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</si>
  <si>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</si>
  <si>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</si>
  <si>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</si>
  <si>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</si>
  <si>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</si>
  <si>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</si>
  <si>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</si>
  <si>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</si>
  <si>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</si>
  <si>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</si>
  <si>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</si>
  <si>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</si>
  <si>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</si>
  <si>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</si>
  <si>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</si>
  <si>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</si>
  <si>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</si>
  <si>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</si>
  <si>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</si>
  <si>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</si>
  <si>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</si>
  <si>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</si>
  <si>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</si>
  <si>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</si>
  <si>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</si>
  <si>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</si>
  <si>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</si>
  <si>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</si>
  <si>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</si>
  <si>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</si>
  <si>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</si>
  <si>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</si>
  <si>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</si>
  <si>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</si>
  <si>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</si>
  <si>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</si>
  <si>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</si>
  <si>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</si>
  <si>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</si>
  <si>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</si>
  <si>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</si>
  <si>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</si>
  <si>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</si>
  <si>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</si>
  <si>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</si>
  <si>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</si>
  <si>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</si>
  <si>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</si>
  <si>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</si>
  <si>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</si>
  <si>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</si>
  <si>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</si>
  <si>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</si>
  <si>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</si>
  <si>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</si>
  <si>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</si>
  <si>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</si>
  <si>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</si>
  <si>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</si>
  <si>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</si>
  <si>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</si>
  <si>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</si>
  <si>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</si>
  <si>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</si>
  <si>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</si>
  <si>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</si>
  <si>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</si>
  <si>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</si>
  <si>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</si>
  <si>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</si>
  <si>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</si>
  <si>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</si>
  <si>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</si>
  <si>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</si>
  <si>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</si>
  <si>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</si>
  <si>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</si>
  <si>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</si>
  <si>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</si>
  <si>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</si>
  <si>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</si>
  <si>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</si>
  <si>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</si>
  <si>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</si>
  <si>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</si>
  <si>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</si>
  <si>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</si>
  <si>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</si>
  <si>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</si>
  <si>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</si>
  <si>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</si>
  <si>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</si>
  <si>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</si>
  <si>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</si>
  <si>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</si>
  <si>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</si>
  <si>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</si>
  <si>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</si>
  <si>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</si>
  <si>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</si>
  <si>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</si>
  <si>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</si>
  <si>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</si>
  <si>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</si>
  <si>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</si>
  <si>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</si>
  <si>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</si>
  <si>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</si>
  <si>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</si>
  <si>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</si>
  <si>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</si>
  <si>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</si>
  <si>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</si>
  <si>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</si>
  <si>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</si>
  <si>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</si>
  <si>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</si>
  <si>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</si>
  <si>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</si>
  <si>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</si>
  <si>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</si>
  <si>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</si>
  <si>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</si>
  <si>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</si>
  <si>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</si>
  <si>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</si>
  <si>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</si>
  <si>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</si>
  <si>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</si>
  <si>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</si>
  <si>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</si>
  <si>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</si>
  <si>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</si>
  <si>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</si>
  <si>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</si>
  <si>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</si>
  <si>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</si>
  <si>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</si>
  <si>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</si>
  <si>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</si>
  <si>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</si>
  <si>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</si>
  <si>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</si>
  <si>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</si>
  <si>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</si>
  <si>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</si>
  <si>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</si>
  <si>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</si>
  <si>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</si>
  <si>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</si>
  <si>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</si>
  <si>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</si>
  <si>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</si>
  <si>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</si>
  <si>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</si>
  <si>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</si>
  <si>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</si>
  <si>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</si>
  <si>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</si>
  <si>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</si>
  <si>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</si>
  <si>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</si>
  <si>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</si>
  <si>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</si>
  <si>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</si>
  <si>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</si>
  <si>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</si>
  <si>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</si>
  <si>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</si>
  <si>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</si>
  <si>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</si>
  <si>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</si>
  <si>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</si>
  <si>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</si>
  <si>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</si>
  <si>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</si>
  <si>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</si>
  <si>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</si>
  <si>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</si>
  <si>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</si>
  <si>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</si>
  <si>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</si>
  <si>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</si>
  <si>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</si>
  <si>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</si>
  <si>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</si>
  <si>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</si>
  <si>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</si>
  <si>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</si>
  <si>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</si>
  <si>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</si>
  <si>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</si>
  <si>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</si>
  <si>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</si>
  <si>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</si>
  <si>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</si>
  <si>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</si>
  <si>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</si>
  <si>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</si>
  <si>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</si>
  <si>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</si>
  <si>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</si>
  <si>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</si>
  <si>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</si>
  <si>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</si>
  <si>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</si>
  <si>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</si>
  <si>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</si>
  <si>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</si>
  <si>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</si>
  <si>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</si>
  <si>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</si>
  <si>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</si>
  <si>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</si>
  <si>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</si>
  <si>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</si>
  <si>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</si>
  <si>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</si>
  <si>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</si>
  <si>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</si>
  <si>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</si>
  <si>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</si>
  <si>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</si>
  <si>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</si>
  <si>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</si>
  <si>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</si>
  <si>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</si>
  <si>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</si>
  <si>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</si>
  <si>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</si>
  <si>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</si>
  <si>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</si>
  <si>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</si>
  <si>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</si>
  <si>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</si>
  <si>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</si>
  <si>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</si>
  <si>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</si>
  <si>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</si>
  <si>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</si>
  <si>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</si>
  <si>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</si>
  <si>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</si>
  <si>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</si>
  <si>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</si>
  <si>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</si>
  <si>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</si>
  <si>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</si>
  <si>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</si>
  <si>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</si>
  <si>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</si>
  <si>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</si>
  <si>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</si>
  <si>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</si>
  <si>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</si>
  <si>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</si>
  <si>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</si>
  <si>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</si>
  <si>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</si>
  <si>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</si>
  <si>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</si>
  <si>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</si>
  <si>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</si>
  <si>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</si>
  <si>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</si>
  <si>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</si>
  <si>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</si>
  <si>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</si>
  <si>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</si>
  <si>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</si>
  <si>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</si>
  <si>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</si>
  <si>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</si>
  <si>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</si>
  <si>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</si>
  <si>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</si>
  <si>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</si>
  <si>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</si>
  <si>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</si>
  <si>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</si>
  <si>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</si>
  <si>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</si>
  <si>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</si>
  <si>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</si>
  <si>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</si>
  <si>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</si>
  <si>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</si>
  <si>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</si>
  <si>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</si>
  <si>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</si>
  <si>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</si>
  <si>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</si>
  <si>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</si>
  <si>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</si>
  <si>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</si>
  <si>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</si>
  <si>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</si>
  <si>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</si>
  <si>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</si>
  <si>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</si>
  <si>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</si>
  <si>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</si>
  <si>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</si>
  <si>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</si>
  <si>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</si>
  <si>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</si>
  <si>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</si>
  <si>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</si>
  <si>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</si>
  <si>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</si>
  <si>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</si>
  <si>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</si>
  <si>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</si>
  <si>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</si>
  <si>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</si>
  <si>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</si>
  <si>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</si>
  <si>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</si>
  <si>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</si>
  <si>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</si>
  <si>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</si>
  <si>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</si>
  <si>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</si>
  <si>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</si>
  <si>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</si>
  <si>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</si>
  <si>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</si>
  <si>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</si>
  <si>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</si>
  <si>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</si>
  <si>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</si>
  <si>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</si>
  <si>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</si>
  <si>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</si>
  <si>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</si>
  <si>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</si>
  <si>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</si>
  <si>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</si>
  <si>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</si>
  <si>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</si>
  <si>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</si>
  <si>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</si>
  <si>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</si>
  <si>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</si>
  <si>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</si>
  <si>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</si>
  <si>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</si>
  <si>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</si>
  <si>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</si>
  <si>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</si>
  <si>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</si>
  <si>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</si>
  <si>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</si>
  <si>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</si>
  <si>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</si>
  <si>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</si>
  <si>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</si>
  <si>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</si>
  <si>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</si>
  <si>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</si>
  <si>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</si>
  <si>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</si>
  <si>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</si>
  <si>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</si>
  <si>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</si>
  <si>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</si>
  <si>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</si>
  <si>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</si>
  <si>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</si>
  <si>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</si>
  <si>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</si>
  <si>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</si>
  <si>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</si>
  <si>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</si>
  <si>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</si>
  <si>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</si>
  <si>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</si>
  <si>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</si>
  <si>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</si>
  <si>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</si>
  <si>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</si>
  <si>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</si>
  <si>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</si>
  <si>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</si>
  <si>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</si>
  <si>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</si>
  <si>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</si>
  <si>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</si>
  <si>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</si>
  <si>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</si>
  <si>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</si>
  <si>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</si>
  <si>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</si>
  <si>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</si>
  <si>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</si>
  <si>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</si>
  <si>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</si>
  <si>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</si>
  <si>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</si>
  <si>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</si>
  <si>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</si>
  <si>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</si>
  <si>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</si>
  <si>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</si>
  <si>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</si>
  <si>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</si>
  <si>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</si>
  <si>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</si>
  <si>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</si>
  <si>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</si>
  <si>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</si>
  <si>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</si>
  <si>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</si>
  <si>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</si>
  <si>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</si>
  <si>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</si>
  <si>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</si>
  <si>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</si>
  <si>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</si>
  <si>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</si>
  <si>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</si>
  <si>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</si>
  <si>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</si>
  <si>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</si>
  <si>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</si>
  <si>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</si>
  <si>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</si>
  <si>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</si>
  <si>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</si>
  <si>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</si>
  <si>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</si>
  <si>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</si>
  <si>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</si>
  <si>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</si>
  <si>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</si>
  <si>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</si>
  <si>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</si>
  <si>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</si>
  <si>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</si>
  <si>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</si>
  <si>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</si>
  <si>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</si>
  <si>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</si>
  <si>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</si>
  <si>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</si>
  <si>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</si>
  <si>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</si>
  <si>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</si>
  <si>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</si>
  <si>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</si>
  <si>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</si>
  <si>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</si>
  <si>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</si>
  <si>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</si>
  <si>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</si>
  <si>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</si>
  <si>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</si>
  <si>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</si>
  <si>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</si>
  <si>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</si>
  <si>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</si>
  <si>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</si>
  <si>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</si>
  <si>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</si>
  <si>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</si>
  <si>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</si>
  <si>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</si>
  <si>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</si>
  <si>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</si>
  <si>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</si>
  <si>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</si>
  <si>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</si>
  <si>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</si>
  <si>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</si>
  <si>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</si>
  <si>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</si>
  <si>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</si>
  <si>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</si>
  <si>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</si>
  <si>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</si>
  <si>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</si>
  <si>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</si>
  <si>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</si>
  <si>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</si>
  <si>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</si>
  <si>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</si>
  <si>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</si>
  <si>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</si>
  <si>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</si>
  <si>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</si>
  <si>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</si>
  <si>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</si>
  <si>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</si>
  <si>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</si>
  <si>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</si>
  <si>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</si>
  <si>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</si>
  <si>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</si>
  <si>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</si>
  <si>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</si>
  <si>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</si>
  <si>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</si>
  <si>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</si>
  <si>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</si>
  <si>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</si>
  <si>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</si>
  <si>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</si>
  <si>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</si>
  <si>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</si>
  <si>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</si>
  <si>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</si>
  <si>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</si>
  <si>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</si>
  <si>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</si>
  <si>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</si>
  <si>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</si>
  <si>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</si>
  <si>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</si>
  <si>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</si>
  <si>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</si>
  <si>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</si>
  <si>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</si>
  <si>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</si>
  <si>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</si>
  <si>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</si>
  <si>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</si>
  <si>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</si>
  <si>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</si>
  <si>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</si>
  <si>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</si>
  <si>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</si>
  <si>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</si>
  <si>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</si>
  <si>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</si>
  <si>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</si>
  <si>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</si>
  <si>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</si>
  <si>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</si>
  <si>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</si>
  <si>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</si>
  <si>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</si>
  <si>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</si>
  <si>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</si>
  <si>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</si>
  <si>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</si>
  <si>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</si>
  <si>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</si>
  <si>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</si>
  <si>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</si>
  <si>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</si>
  <si>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</si>
  <si>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</si>
  <si>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</si>
  <si>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</si>
  <si>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</si>
  <si>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</si>
  <si>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</si>
  <si>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</si>
  <si>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</si>
  <si>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</si>
  <si>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</si>
  <si>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</si>
  <si>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</si>
  <si>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</si>
  <si>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</si>
  <si>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</si>
  <si>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</si>
  <si>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</si>
  <si>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</si>
  <si>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</si>
  <si>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</si>
  <si>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</si>
  <si>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</si>
  <si>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</si>
  <si>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</si>
  <si>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</si>
  <si>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</si>
  <si>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</si>
  <si>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</si>
  <si>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</si>
  <si>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</si>
  <si>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</si>
  <si>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</si>
  <si>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</si>
  <si>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</si>
  <si>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</si>
  <si>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</si>
  <si>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</si>
  <si>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</si>
  <si>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</si>
  <si>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</si>
  <si>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</si>
  <si>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</si>
  <si>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</si>
  <si>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</si>
  <si>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</si>
  <si>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</si>
  <si>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</si>
  <si>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</si>
  <si>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</si>
  <si>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</si>
  <si>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</si>
  <si>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</si>
  <si>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</si>
  <si>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</si>
  <si>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</si>
  <si>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</si>
  <si>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</si>
  <si>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</si>
  <si>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</si>
  <si>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</si>
  <si>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</si>
  <si>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</si>
  <si>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</si>
  <si>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</si>
  <si>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</si>
  <si>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</si>
  <si>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</si>
  <si>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</si>
  <si>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</si>
  <si>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</si>
  <si>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</si>
  <si>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</si>
  <si>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</si>
  <si>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</si>
  <si>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</si>
  <si>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</si>
  <si>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</si>
  <si>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</si>
  <si>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</si>
  <si>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</si>
  <si>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</si>
  <si>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</si>
  <si>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</si>
  <si>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</si>
  <si>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</si>
  <si>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</si>
  <si>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</si>
  <si>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</si>
  <si>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</si>
  <si>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</si>
  <si>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</si>
  <si>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</si>
  <si>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</si>
  <si>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</si>
  <si>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</si>
  <si>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</si>
  <si>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</si>
  <si>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</si>
  <si>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</si>
  <si>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</si>
  <si>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</si>
  <si>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</si>
  <si>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</si>
  <si>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</si>
  <si>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</si>
  <si>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</si>
  <si>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</si>
  <si>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</si>
  <si>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</si>
  <si>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</si>
  <si>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</si>
  <si>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</si>
  <si>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</si>
  <si>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</si>
  <si>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</si>
  <si>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</si>
  <si>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</si>
  <si>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</si>
  <si>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</si>
  <si>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</si>
  <si>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</si>
  <si>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</si>
  <si>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</si>
  <si>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</si>
  <si>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</si>
  <si>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</si>
  <si>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</si>
  <si>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</si>
  <si>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</si>
  <si>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</si>
  <si>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</si>
  <si>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</si>
  <si>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</si>
  <si>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</si>
  <si>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</si>
  <si>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</si>
  <si>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</si>
  <si>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</si>
  <si>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</si>
  <si>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</si>
  <si>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</si>
  <si>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</si>
  <si>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</si>
  <si>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</si>
  <si>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</si>
  <si>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</si>
  <si>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</si>
  <si>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</si>
  <si>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</si>
  <si>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</si>
  <si>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</si>
  <si>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</si>
  <si>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</si>
  <si>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</si>
  <si>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</si>
  <si>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</si>
  <si>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</si>
  <si>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</si>
  <si>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</si>
  <si>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</si>
  <si>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</si>
  <si>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</si>
  <si>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</si>
  <si>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</si>
  <si>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</si>
  <si>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</si>
  <si>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</si>
  <si>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</si>
  <si>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</si>
  <si>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</si>
  <si>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</si>
  <si>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</si>
  <si>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</si>
  <si>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</si>
  <si>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</si>
  <si>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</si>
  <si>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</si>
  <si>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</si>
  <si>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</si>
  <si>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</si>
  <si>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</si>
  <si>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</si>
  <si>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</si>
  <si>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</si>
  <si>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</si>
  <si>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</si>
  <si>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</si>
  <si>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</si>
  <si>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</si>
  <si>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</si>
  <si>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</si>
  <si>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</si>
  <si>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</si>
  <si>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</si>
  <si>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</si>
  <si>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</si>
  <si>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</si>
  <si>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</si>
  <si>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</si>
  <si>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</si>
  <si>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</si>
  <si>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</si>
  <si>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</si>
  <si>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</si>
  <si>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</si>
  <si>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</si>
  <si>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</si>
  <si>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</si>
  <si>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</si>
  <si>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</si>
  <si>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</si>
  <si>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</si>
  <si>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</si>
  <si>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</si>
  <si>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</si>
  <si>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</si>
  <si>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</si>
  <si>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</si>
  <si>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</si>
  <si>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</si>
  <si>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</si>
  <si>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</si>
  <si>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</si>
  <si>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</si>
  <si>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</si>
  <si>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</si>
  <si>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</si>
  <si>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</si>
  <si>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</si>
  <si>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</si>
  <si>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</si>
  <si>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</si>
  <si>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</si>
  <si>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</si>
  <si>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</si>
  <si>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</si>
  <si>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</si>
  <si>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</si>
  <si>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</si>
  <si>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</si>
  <si>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</si>
  <si>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</si>
  <si>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</si>
  <si>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</si>
  <si>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</si>
  <si>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</si>
  <si>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</si>
  <si>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</si>
  <si>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</si>
  <si>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</si>
  <si>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</si>
  <si>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</si>
  <si>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</si>
  <si>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</si>
  <si>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</si>
  <si>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</si>
  <si>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</si>
  <si>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</si>
  <si>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</si>
  <si>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</si>
  <si>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</si>
  <si>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</si>
  <si>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</si>
  <si>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</si>
  <si>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</si>
  <si>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</si>
  <si>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</si>
  <si>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</si>
  <si>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</si>
  <si>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</si>
  <si>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</si>
  <si>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</si>
  <si>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</si>
  <si>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</si>
  <si>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</si>
  <si>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</si>
  <si>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</si>
  <si>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</si>
  <si>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</si>
  <si>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</si>
  <si>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</si>
  <si>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</si>
  <si>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</si>
  <si>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</si>
  <si>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</si>
  <si>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</si>
  <si>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</si>
  <si>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</si>
  <si>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</si>
  <si>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</si>
  <si>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</si>
  <si>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</si>
  <si>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</si>
  <si>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</si>
  <si>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</si>
  <si>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</si>
  <si>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</si>
  <si>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</si>
  <si>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</si>
  <si>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</si>
  <si>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</si>
  <si>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</si>
  <si>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</si>
  <si>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</si>
  <si>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</si>
  <si>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</si>
  <si>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</si>
  <si>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</si>
  <si>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</si>
  <si>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</si>
  <si>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</si>
  <si>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</si>
  <si>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</si>
  <si>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</si>
  <si>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</si>
  <si>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</si>
  <si>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</si>
  <si>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</si>
  <si>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</si>
  <si>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</si>
  <si>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</si>
  <si>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</si>
  <si>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</si>
  <si>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</si>
  <si>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</si>
  <si>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</si>
  <si>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</si>
  <si>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</si>
  <si>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</si>
  <si>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</si>
  <si>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</si>
  <si>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</si>
  <si>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</si>
  <si>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</si>
  <si>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</si>
  <si>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</si>
  <si>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</si>
  <si>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</si>
  <si>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</si>
  <si>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</si>
  <si>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</si>
  <si>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</si>
  <si>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</si>
  <si>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</si>
  <si>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</si>
  <si>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</si>
  <si>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</si>
  <si>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</si>
  <si>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</si>
  <si>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</si>
  <si>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</si>
  <si>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</si>
  <si>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</si>
  <si>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</si>
  <si>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</si>
  <si>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</si>
  <si>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</si>
  <si>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</si>
  <si>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</si>
  <si>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</si>
  <si>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</si>
  <si>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</si>
  <si>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</si>
  <si>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</si>
  <si>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</si>
  <si>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</si>
  <si>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</si>
  <si>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</si>
  <si>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</si>
  <si>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</si>
  <si>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</si>
  <si>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</si>
  <si>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</si>
  <si>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</si>
  <si>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</si>
  <si>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</si>
  <si>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</si>
  <si>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</si>
  <si>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</si>
  <si>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</si>
  <si>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</si>
  <si>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</si>
  <si>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</si>
  <si>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</si>
  <si>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</si>
  <si>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</si>
  <si>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</si>
  <si>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</si>
  <si>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</si>
  <si>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</si>
  <si>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</si>
  <si>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</si>
  <si>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</si>
  <si>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</si>
  <si>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</si>
  <si>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</si>
  <si>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</si>
  <si>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</si>
  <si>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</si>
  <si>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</si>
  <si>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</si>
  <si>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</si>
  <si>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</si>
  <si>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</si>
  <si>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</si>
  <si>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</si>
  <si>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</si>
  <si>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</si>
  <si>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</si>
  <si>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</si>
  <si>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</si>
  <si>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</si>
  <si>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</si>
  <si>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</si>
  <si>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</si>
  <si>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</si>
  <si>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</si>
  <si>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</si>
  <si>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</si>
  <si>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</si>
  <si>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</si>
  <si>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</si>
  <si>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</si>
  <si>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</si>
  <si>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</si>
  <si>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</si>
  <si>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</si>
  <si>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</si>
  <si>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</si>
  <si>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</si>
  <si>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</si>
  <si>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</si>
  <si>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</si>
  <si>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</si>
  <si>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</si>
  <si>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</si>
  <si>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</si>
  <si>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</si>
  <si>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</si>
  <si>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</si>
  <si>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</si>
  <si>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</si>
  <si>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</si>
  <si>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</si>
  <si>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</si>
  <si>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</si>
  <si>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</si>
  <si>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</si>
  <si>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</si>
  <si>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</si>
  <si>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</si>
  <si>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</si>
  <si>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</si>
  <si>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</si>
  <si>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</si>
  <si>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</si>
  <si>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</si>
  <si>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</si>
  <si>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</si>
  <si>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</si>
  <si>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</si>
  <si>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</si>
  <si>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</si>
  <si>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</si>
  <si>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</si>
  <si>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</si>
  <si>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</si>
  <si>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</si>
  <si>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</si>
  <si>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</si>
  <si>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</si>
  <si>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</si>
  <si>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</si>
  <si>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</si>
  <si>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</si>
  <si>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</si>
  <si>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</si>
  <si>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</si>
  <si>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</si>
  <si>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</si>
  <si>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</si>
  <si>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</si>
  <si>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</si>
  <si>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</si>
  <si>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</si>
  <si>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</si>
  <si>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</si>
  <si>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</si>
  <si>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</si>
  <si>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</si>
  <si>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</si>
  <si>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</si>
  <si>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</si>
  <si>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</si>
  <si>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</si>
  <si>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</si>
  <si>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</si>
  <si>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</si>
  <si>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</si>
  <si>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</si>
  <si>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</si>
  <si>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</si>
  <si>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</si>
  <si>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</si>
  <si>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</si>
  <si>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</si>
  <si>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</si>
  <si>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</si>
  <si>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</si>
  <si>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</si>
  <si>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</si>
  <si>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</si>
  <si>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</si>
  <si>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</si>
  <si>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</si>
  <si>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</si>
  <si>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</si>
  <si>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</si>
  <si>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</si>
  <si>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</si>
  <si>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</si>
  <si>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</si>
  <si>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</si>
  <si>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</si>
  <si>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</si>
  <si>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</si>
  <si>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</si>
  <si>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</si>
  <si>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</si>
  <si>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</si>
  <si>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</si>
  <si>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</si>
  <si>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</si>
  <si>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</si>
  <si>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</si>
  <si>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</si>
  <si>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</si>
  <si>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</si>
  <si>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</si>
  <si>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</si>
  <si>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</si>
  <si>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</si>
  <si>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</si>
  <si>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</si>
  <si>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</si>
  <si>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</si>
  <si>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</si>
  <si>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</si>
  <si>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</si>
  <si>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</si>
  <si>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</si>
  <si>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</si>
  <si>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</si>
  <si>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</si>
  <si>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</si>
  <si>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</si>
  <si>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</si>
  <si>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</si>
  <si>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</si>
  <si>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</si>
  <si>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</si>
  <si>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</si>
  <si>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</si>
  <si>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</si>
  <si>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</si>
  <si>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</si>
  <si>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</si>
  <si>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</si>
  <si>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</si>
  <si>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</si>
  <si>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</si>
  <si>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</si>
  <si>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</si>
  <si>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</si>
  <si>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</si>
  <si>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</si>
  <si>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</si>
  <si>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</si>
  <si>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</si>
  <si>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</si>
  <si>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</si>
  <si>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</si>
  <si>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</si>
  <si>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</si>
  <si>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</si>
  <si>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</si>
  <si>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</si>
  <si>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</si>
  <si>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</si>
  <si>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</si>
  <si>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</si>
  <si>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</si>
  <si>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</si>
  <si>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</si>
  <si>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</si>
  <si>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</si>
  <si>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</si>
  <si>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</si>
  <si>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</si>
  <si>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</si>
  <si>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</si>
  <si>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</si>
  <si>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</si>
  <si>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</si>
  <si>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</si>
  <si>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</si>
  <si>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</si>
  <si>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</si>
  <si>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</si>
  <si>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</si>
  <si>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</si>
  <si>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</si>
  <si>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</si>
  <si>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</si>
  <si>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</si>
  <si>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</si>
  <si>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</si>
  <si>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</si>
  <si>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</si>
  <si>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</si>
  <si>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</si>
  <si>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</si>
  <si>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</si>
  <si>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</si>
  <si>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</si>
  <si>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</si>
  <si>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</si>
  <si>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</si>
  <si>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</si>
  <si>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</si>
  <si>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</si>
  <si>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</si>
  <si>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</si>
  <si>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</si>
  <si>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</si>
  <si>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</si>
  <si>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</si>
  <si>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</si>
  <si>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</si>
  <si>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</si>
  <si>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</si>
  <si>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</si>
  <si>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</si>
  <si>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</si>
  <si>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</si>
  <si>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</si>
  <si>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</si>
  <si>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</si>
  <si>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</si>
  <si>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</si>
  <si>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</si>
  <si>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</si>
  <si>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</si>
  <si>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</si>
  <si>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</si>
  <si>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</si>
  <si>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</si>
  <si>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</si>
  <si>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</si>
  <si>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</si>
  <si>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</si>
  <si>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</si>
  <si>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</si>
  <si>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</si>
  <si>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</si>
  <si>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</si>
  <si>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</si>
  <si>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</si>
  <si>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</si>
  <si>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</si>
  <si>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</si>
  <si>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</si>
  <si>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</si>
  <si>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</si>
  <si>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</si>
  <si>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</si>
  <si>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</si>
  <si>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</si>
  <si>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</si>
  <si>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</si>
  <si>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</si>
  <si>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</si>
  <si>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</si>
  <si>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</si>
  <si>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</si>
  <si>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</si>
  <si>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</si>
  <si>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</si>
  <si>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</si>
  <si>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</si>
  <si>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</si>
  <si>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</si>
  <si>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</si>
  <si>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</si>
  <si>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</si>
  <si>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</si>
  <si>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</si>
  <si>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</si>
  <si>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</si>
  <si>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</si>
  <si>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</si>
  <si>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</si>
  <si>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</si>
  <si>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</si>
  <si>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</si>
  <si>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</si>
  <si>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</si>
  <si>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</si>
  <si>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</si>
  <si>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</si>
  <si>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</si>
  <si>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</si>
  <si>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</si>
  <si>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</si>
  <si>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</si>
  <si>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</si>
  <si>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</si>
  <si>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</si>
  <si>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</si>
  <si>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</si>
  <si>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</si>
  <si>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</si>
  <si>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</si>
  <si>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</si>
  <si>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</si>
  <si>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</si>
  <si>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</si>
  <si>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</si>
  <si>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</si>
  <si>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</si>
  <si>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</si>
  <si>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</si>
  <si>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</si>
  <si>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</si>
  <si>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</si>
  <si>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</si>
  <si>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</si>
  <si>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</si>
  <si>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</si>
  <si>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</si>
  <si>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</si>
  <si>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</si>
  <si>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</si>
  <si>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</si>
  <si>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</si>
  <si>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</si>
  <si>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</si>
  <si>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</si>
  <si>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</si>
  <si>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</si>
  <si>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</si>
  <si>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</si>
  <si>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</si>
  <si>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</si>
  <si>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</si>
  <si>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</si>
  <si>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</si>
  <si>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</si>
  <si>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</si>
  <si>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</si>
  <si>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</si>
  <si>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</si>
  <si>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</si>
  <si>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</si>
  <si>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</si>
  <si>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</si>
  <si>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</si>
  <si>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</si>
  <si>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</si>
  <si>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</si>
  <si>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</si>
  <si>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</si>
  <si>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</si>
  <si>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</si>
  <si>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</si>
  <si>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</si>
  <si>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</si>
  <si>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</si>
  <si>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</si>
  <si>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</si>
  <si>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</si>
  <si>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</si>
  <si>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</si>
  <si>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</si>
  <si>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</si>
  <si>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</si>
  <si>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</si>
  <si>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</si>
  <si>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</si>
  <si>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</si>
  <si>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</si>
  <si>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</si>
  <si>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</si>
  <si>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</si>
  <si>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</si>
  <si>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</si>
  <si>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</si>
  <si>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</si>
  <si>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</si>
  <si>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</si>
  <si>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</si>
  <si>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</si>
  <si>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</si>
  <si>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</si>
  <si>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</si>
  <si>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</si>
  <si>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</si>
  <si>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</si>
  <si>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</si>
  <si>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</si>
  <si>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</si>
  <si>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</si>
  <si>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</si>
  <si>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</si>
  <si>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</si>
  <si>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</si>
  <si>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</si>
  <si>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</si>
  <si>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</si>
  <si>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</si>
  <si>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</si>
  <si>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</si>
  <si>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</si>
  <si>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</si>
  <si>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</si>
  <si>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</si>
  <si>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</si>
  <si>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</si>
  <si>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</si>
  <si>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</si>
  <si>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</si>
  <si>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</si>
  <si>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</si>
  <si>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</si>
  <si>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</si>
  <si>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</si>
  <si>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</si>
  <si>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</si>
  <si>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</si>
  <si>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</si>
  <si>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</si>
  <si>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</si>
  <si>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</si>
  <si>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</si>
  <si>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</si>
  <si>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</si>
  <si>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</si>
  <si>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</si>
  <si>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</si>
  <si>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</si>
  <si>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</si>
  <si>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</si>
  <si>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</si>
  <si>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</si>
  <si>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</si>
  <si>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</si>
  <si>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</si>
  <si>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</si>
  <si>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</si>
  <si>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</si>
  <si>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</si>
  <si>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</si>
  <si>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</si>
  <si>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</si>
  <si>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</si>
  <si>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</si>
  <si>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</si>
  <si>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</si>
  <si>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</si>
  <si>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</si>
  <si>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</si>
  <si>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</si>
  <si>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</si>
  <si>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</si>
  <si>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</si>
  <si>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</si>
  <si>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</si>
  <si>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</si>
  <si>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</si>
  <si>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</si>
  <si>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</si>
  <si>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</si>
  <si>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</si>
  <si>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</si>
  <si>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</si>
  <si>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</si>
  <si>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</si>
  <si>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</si>
  <si>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</si>
  <si>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</si>
  <si>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</si>
  <si>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</si>
  <si>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</si>
  <si>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</si>
  <si>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</si>
  <si>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</si>
  <si>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</si>
  <si>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</si>
  <si>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</si>
  <si>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</si>
  <si>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</si>
  <si>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</si>
  <si>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</si>
  <si>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</si>
  <si>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</si>
  <si>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</si>
  <si>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</si>
  <si>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</si>
  <si>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</si>
  <si>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</si>
  <si>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</si>
  <si>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</si>
  <si>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</si>
  <si>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</si>
  <si>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</si>
  <si>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</si>
  <si>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</si>
  <si>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</si>
  <si>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</si>
  <si>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</si>
  <si>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</si>
  <si>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</si>
  <si>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</si>
  <si>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</si>
  <si>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</si>
  <si>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</si>
  <si>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</si>
  <si>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</si>
  <si>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</si>
  <si>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</si>
  <si>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</si>
  <si>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</si>
  <si>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</si>
  <si>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</si>
  <si>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</si>
  <si>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</si>
  <si>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</si>
  <si>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</si>
  <si>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</si>
  <si>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</si>
  <si>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</si>
  <si>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</si>
  <si>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</si>
  <si>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</si>
  <si>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</si>
  <si>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</si>
  <si>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</si>
  <si>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</si>
  <si>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</si>
  <si>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</si>
  <si>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</si>
  <si>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</si>
  <si>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</si>
  <si>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</si>
  <si>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</si>
  <si>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</si>
  <si>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</si>
  <si>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</si>
  <si>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</si>
  <si>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</si>
  <si>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</si>
  <si>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</si>
  <si>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</si>
  <si>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</si>
  <si>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</si>
  <si>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</si>
  <si>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</si>
  <si>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</si>
  <si>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</si>
  <si>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</si>
  <si>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</si>
  <si>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</si>
  <si>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</si>
  <si>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</si>
  <si>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</si>
  <si>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</si>
  <si>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</si>
  <si>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</si>
  <si>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</si>
  <si>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</si>
  <si>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</si>
  <si>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</si>
  <si>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</si>
  <si>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</si>
  <si>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</si>
  <si>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</si>
  <si>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</si>
  <si>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</si>
  <si>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</si>
  <si>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</si>
  <si>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</si>
  <si>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</si>
  <si>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</si>
  <si>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</si>
  <si>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</si>
  <si>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</si>
  <si>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</si>
  <si>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</si>
  <si>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</si>
  <si>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</si>
  <si>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</si>
  <si>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</si>
  <si>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</si>
  <si>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</si>
  <si>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</si>
  <si>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</si>
  <si>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</si>
  <si>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</si>
  <si>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</si>
  <si>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</si>
  <si>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</si>
  <si>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</si>
  <si>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</si>
  <si>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</si>
  <si>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</si>
  <si>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</si>
  <si>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</si>
  <si>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</si>
  <si>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</si>
  <si>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</si>
  <si>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</si>
  <si>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</si>
  <si>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</si>
  <si>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</si>
  <si>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</si>
  <si>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</si>
  <si>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</si>
  <si>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</si>
  <si>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</si>
  <si>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</si>
  <si>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</si>
  <si>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</si>
  <si>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</si>
  <si>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</si>
  <si>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</si>
  <si>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</si>
  <si>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</si>
  <si>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</si>
  <si>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</si>
  <si>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</si>
  <si>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</si>
  <si>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</si>
  <si>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</si>
  <si>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</si>
  <si>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</si>
  <si>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</si>
  <si>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</si>
  <si>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</si>
  <si>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</si>
  <si>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</si>
  <si>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</si>
  <si>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</si>
  <si>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</si>
  <si>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</si>
  <si>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</si>
  <si>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</si>
  <si>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</si>
  <si>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</si>
  <si>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</si>
  <si>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</si>
  <si>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</si>
  <si>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</si>
  <si>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</si>
  <si>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</si>
  <si>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</si>
  <si>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</si>
  <si>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</si>
  <si>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</si>
  <si>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</si>
  <si>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</si>
  <si>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</si>
  <si>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</si>
  <si>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</si>
  <si>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</si>
  <si>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</si>
  <si>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</si>
  <si>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</si>
  <si>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</si>
  <si>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</si>
  <si>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</si>
  <si>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</si>
  <si>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</si>
  <si>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</si>
  <si>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</si>
  <si>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</si>
  <si>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</si>
  <si>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</si>
  <si>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</si>
  <si>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</si>
  <si>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</si>
  <si>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</si>
  <si>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</si>
  <si>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</si>
  <si>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</si>
  <si>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</si>
  <si>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</si>
  <si>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</si>
  <si>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</si>
  <si>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</si>
  <si>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</si>
  <si>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</si>
  <si>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</si>
  <si>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</si>
  <si>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</si>
  <si>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</si>
  <si>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</si>
  <si>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</si>
  <si>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</si>
  <si>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</si>
  <si>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</si>
  <si>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</si>
  <si>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</si>
  <si>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</si>
  <si>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</si>
  <si>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</si>
  <si>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</si>
  <si>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</si>
  <si>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</si>
  <si>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</si>
  <si>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</si>
  <si>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</si>
  <si>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</si>
  <si>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</si>
  <si>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</si>
  <si>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</si>
  <si>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</si>
  <si>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</si>
  <si>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</si>
  <si>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</si>
  <si>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</si>
  <si>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</si>
  <si>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</si>
  <si>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</si>
  <si>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</si>
  <si>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</si>
  <si>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</si>
  <si>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</si>
  <si>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</si>
  <si>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</si>
  <si>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</si>
  <si>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</si>
  <si>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</si>
  <si>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</si>
  <si>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</si>
  <si>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</si>
  <si>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</si>
  <si>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</si>
  <si>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</si>
  <si>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</si>
  <si>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</si>
  <si>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</si>
  <si>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</si>
  <si>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</si>
  <si>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</si>
  <si>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</si>
  <si>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</si>
  <si>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</si>
  <si>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</si>
  <si>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</si>
  <si>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</si>
  <si>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</si>
  <si>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</si>
  <si>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</si>
  <si>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</si>
  <si>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</si>
  <si>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</si>
  <si>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</si>
  <si>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</si>
  <si>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</si>
  <si>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</si>
  <si>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</si>
  <si>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</si>
  <si>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</si>
  <si>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</si>
  <si>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</si>
  <si>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</si>
  <si>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</si>
  <si>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</si>
  <si>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</si>
  <si>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</si>
  <si>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</si>
  <si>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</si>
  <si>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</si>
  <si>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</si>
  <si>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</si>
  <si>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</si>
  <si>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</si>
  <si>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</si>
  <si>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</si>
  <si>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</si>
  <si>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</si>
  <si>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</si>
  <si>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</si>
  <si>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</si>
  <si>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</si>
  <si>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</si>
  <si>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</si>
  <si>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</si>
  <si>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</si>
  <si>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</si>
  <si>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</si>
  <si>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</si>
  <si>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</si>
  <si>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</si>
  <si>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</si>
  <si>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</si>
  <si>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</si>
  <si>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</si>
  <si>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</si>
  <si>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</si>
  <si>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</si>
  <si>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</si>
  <si>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</si>
  <si>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</si>
  <si>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</si>
  <si>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</si>
  <si>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</si>
  <si>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</si>
  <si>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</si>
  <si>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</si>
  <si>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</si>
  <si>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</si>
  <si>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</si>
  <si>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</si>
  <si>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</si>
  <si>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</si>
  <si>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</si>
  <si>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</si>
  <si>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</si>
  <si>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</si>
  <si>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</si>
  <si>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</si>
  <si>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</si>
  <si>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</si>
  <si>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</si>
  <si>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</si>
  <si>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</si>
  <si>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</si>
  <si>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</si>
  <si>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</si>
  <si>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</si>
  <si>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</si>
  <si>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</si>
  <si>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</si>
  <si>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</si>
  <si>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</si>
  <si>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</si>
  <si>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</si>
  <si>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</si>
  <si>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</si>
  <si>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</si>
  <si>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</si>
  <si>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</si>
  <si>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</si>
  <si>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</si>
  <si>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</si>
  <si>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</si>
  <si>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</si>
  <si>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</si>
  <si>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</si>
  <si>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</si>
  <si>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</si>
  <si>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</si>
  <si>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</si>
  <si>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</si>
  <si>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</si>
  <si>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</si>
  <si>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</si>
  <si>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</si>
  <si>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</si>
  <si>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</si>
  <si>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</si>
  <si>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</si>
  <si>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</si>
  <si>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</si>
  <si>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</si>
  <si>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</si>
  <si>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</si>
  <si>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</si>
  <si>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</si>
  <si>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</si>
  <si>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</si>
  <si>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</si>
  <si>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</si>
  <si>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</si>
  <si>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</si>
  <si>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</si>
  <si>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</si>
  <si>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</si>
  <si>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</si>
  <si>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</si>
  <si>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</si>
  <si>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</si>
  <si>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</si>
  <si>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</si>
  <si>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</si>
  <si>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</si>
  <si>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</si>
  <si>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</si>
  <si>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</si>
  <si>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</si>
  <si>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</si>
  <si>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</si>
  <si>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</si>
  <si>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</si>
  <si>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</si>
  <si>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</si>
  <si>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</si>
  <si>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</si>
  <si>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</si>
  <si>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</si>
  <si>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</si>
  <si>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</si>
  <si>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</si>
  <si>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</si>
  <si>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</si>
  <si>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</si>
  <si>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</si>
  <si>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</si>
  <si>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</si>
  <si>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</si>
  <si>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</si>
  <si>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</si>
  <si>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</si>
  <si>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</si>
  <si>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</si>
  <si>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</si>
  <si>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</si>
  <si>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</si>
  <si>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</si>
  <si>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</si>
  <si>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</si>
  <si>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</si>
  <si>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</si>
  <si>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</si>
  <si>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</si>
  <si>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</si>
  <si>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</si>
  <si>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</si>
  <si>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</si>
  <si>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</si>
  <si>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</si>
  <si>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</si>
  <si>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</si>
  <si>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</si>
  <si>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</si>
  <si>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</si>
  <si>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</si>
  <si>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</si>
  <si>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</si>
  <si>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</si>
  <si>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</si>
  <si>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</si>
  <si>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</si>
  <si>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</si>
  <si>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</si>
  <si>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</si>
  <si>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</si>
  <si>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</si>
  <si>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</si>
  <si>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</si>
  <si>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</si>
  <si>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</si>
  <si>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</si>
  <si>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</si>
  <si>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</si>
  <si>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</si>
  <si>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</si>
  <si>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</si>
  <si>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</si>
  <si>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</si>
  <si>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</si>
  <si>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</si>
  <si>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</si>
  <si>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</si>
  <si>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</si>
  <si>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</si>
  <si>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</si>
  <si>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</si>
  <si>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</si>
  <si>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</si>
  <si>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</si>
  <si>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</si>
  <si>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</si>
  <si>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</si>
  <si>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</si>
  <si>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</si>
  <si>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</si>
  <si>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</si>
  <si>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</si>
  <si>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</si>
  <si>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</si>
  <si>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</si>
  <si>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</si>
  <si>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</si>
  <si>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</si>
  <si>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</si>
  <si>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</si>
  <si>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</si>
  <si>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</si>
  <si>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</si>
  <si>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</si>
  <si>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</si>
  <si>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</si>
  <si>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</si>
  <si>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</si>
  <si>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</si>
  <si>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</si>
  <si>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</si>
  <si>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</si>
  <si>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</si>
  <si>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</si>
  <si>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</si>
  <si>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</si>
  <si>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</si>
  <si>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</si>
  <si>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</si>
  <si>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</si>
  <si>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</si>
  <si>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</si>
  <si>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</si>
  <si>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</si>
  <si>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</si>
  <si>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</si>
  <si>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</si>
  <si>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</si>
  <si>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</si>
  <si>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</si>
  <si>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</si>
  <si>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</si>
  <si>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</si>
  <si>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</si>
  <si>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</si>
  <si>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</si>
  <si>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</si>
  <si>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</si>
  <si>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</si>
  <si>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</si>
  <si>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</si>
  <si>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</si>
  <si>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</si>
  <si>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</si>
  <si>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</si>
  <si>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</si>
  <si>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</si>
  <si>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</si>
  <si>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</si>
  <si>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</si>
  <si>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</si>
  <si>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</si>
  <si>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</si>
  <si>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</si>
  <si>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</si>
  <si>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</si>
  <si>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</si>
  <si>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</si>
  <si>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</si>
  <si>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</si>
  <si>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</si>
  <si>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</si>
  <si>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</si>
  <si>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</si>
  <si>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</si>
  <si>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</si>
  <si>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</si>
  <si>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</si>
  <si>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</si>
  <si>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</si>
  <si>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</si>
  <si>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</si>
  <si>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</si>
  <si>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</si>
  <si>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</si>
  <si>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</si>
  <si>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</si>
  <si>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</si>
  <si>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</si>
  <si>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</si>
  <si>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</si>
  <si>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</si>
  <si>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</si>
  <si>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</si>
  <si>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</si>
  <si>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</si>
  <si>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</si>
  <si>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</si>
  <si>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</si>
  <si>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</si>
  <si>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</si>
  <si>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</si>
  <si>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</si>
  <si>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</si>
  <si>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</si>
  <si>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</si>
  <si>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</si>
  <si>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</si>
  <si>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</si>
  <si>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</si>
  <si>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</si>
  <si>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</si>
  <si>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</si>
  <si>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</si>
  <si>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</si>
  <si>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</si>
  <si>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</si>
  <si>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</si>
  <si>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</si>
  <si>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</si>
  <si>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</si>
  <si>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</si>
  <si>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</si>
  <si>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</si>
  <si>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</si>
  <si>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</si>
  <si>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</si>
  <si>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</si>
  <si>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</si>
  <si>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</si>
  <si>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</si>
  <si>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</si>
  <si>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</si>
  <si>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</si>
  <si>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</si>
  <si>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</si>
  <si>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</si>
  <si>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</si>
  <si>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</si>
  <si>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</si>
  <si>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</si>
  <si>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</si>
  <si>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</si>
  <si>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</si>
  <si>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</si>
  <si>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</si>
  <si>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</si>
  <si>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</si>
  <si>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</si>
  <si>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</si>
  <si>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</si>
  <si>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</si>
  <si>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</si>
  <si>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</si>
  <si>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</si>
  <si>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</si>
  <si>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</si>
  <si>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</si>
  <si>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</si>
  <si>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</si>
  <si>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</si>
  <si>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</si>
  <si>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</si>
  <si>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</si>
  <si>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</si>
  <si>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</si>
  <si>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</si>
  <si>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</si>
  <si>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</si>
  <si>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</si>
  <si>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</si>
  <si>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</si>
  <si>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</si>
  <si>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</si>
  <si>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</si>
  <si>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</si>
  <si>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</si>
  <si>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</si>
  <si>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</si>
  <si>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</si>
  <si>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</si>
  <si>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</si>
  <si>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</si>
  <si>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</si>
  <si>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</si>
  <si>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</si>
  <si>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</si>
  <si>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</si>
  <si>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</si>
  <si>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</si>
  <si>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</si>
  <si>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</si>
  <si>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</si>
  <si>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</si>
  <si>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</si>
  <si>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</si>
  <si>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</si>
  <si>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</si>
  <si>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</si>
  <si>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</si>
  <si>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</si>
  <si>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</si>
  <si>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</si>
  <si>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</si>
  <si>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</si>
  <si>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</si>
  <si>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</si>
  <si>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</si>
  <si>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</si>
  <si>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</si>
  <si>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</si>
  <si>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</si>
  <si>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</si>
  <si>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</si>
  <si>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</si>
  <si>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</si>
  <si>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</si>
  <si>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</si>
  <si>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</si>
  <si>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</si>
  <si>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</si>
  <si>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</si>
  <si>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</si>
  <si>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</si>
  <si>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</si>
  <si>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</si>
  <si>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</si>
  <si>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</si>
  <si>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</si>
  <si>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</si>
  <si>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</si>
  <si>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</si>
  <si>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</si>
  <si>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</si>
  <si>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</si>
  <si>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</si>
  <si>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</si>
  <si>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</si>
  <si>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</si>
  <si>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</si>
  <si>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</si>
  <si>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</si>
  <si>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</si>
  <si>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</si>
  <si>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</si>
  <si>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</si>
  <si>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</si>
  <si>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</si>
  <si>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</si>
  <si>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</si>
  <si>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</si>
  <si>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</si>
  <si>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</si>
  <si>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</si>
  <si>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</si>
  <si>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</si>
  <si>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</si>
  <si>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</si>
  <si>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</si>
  <si>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</si>
  <si>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</si>
  <si>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</si>
  <si>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</si>
  <si>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</si>
  <si>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</si>
  <si>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</si>
  <si>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</si>
  <si>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</si>
  <si>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</si>
  <si>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</si>
  <si>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</si>
  <si>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</si>
  <si>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</si>
  <si>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</si>
  <si>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</si>
  <si>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</si>
  <si>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</si>
  <si>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</si>
  <si>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</si>
  <si>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</si>
  <si>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</si>
  <si>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</si>
  <si>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</si>
  <si>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</si>
  <si>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</si>
  <si>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</si>
  <si>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</si>
  <si>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</si>
  <si>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</si>
  <si>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</si>
  <si>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</si>
  <si>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</si>
  <si>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</si>
  <si>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</si>
  <si>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</si>
  <si>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</si>
  <si>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</si>
  <si>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</si>
  <si>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</si>
  <si>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</si>
  <si>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</si>
  <si>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</si>
  <si>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</si>
  <si>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</si>
  <si>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</si>
  <si>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</si>
  <si>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</si>
  <si>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</si>
  <si>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</si>
  <si>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</si>
  <si>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</si>
  <si>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</si>
  <si>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</si>
  <si>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</si>
  <si>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</si>
  <si>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</si>
  <si>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</si>
  <si>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</si>
  <si>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</si>
  <si>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</si>
  <si>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</si>
  <si>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</si>
  <si>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</si>
  <si>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</si>
  <si>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</si>
  <si>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</si>
  <si>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</si>
  <si>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</si>
  <si>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</si>
  <si>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</si>
  <si>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</si>
  <si>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</si>
  <si>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</si>
  <si>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</si>
  <si>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</si>
  <si>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</si>
  <si>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</si>
  <si>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</si>
  <si>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</si>
  <si>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</si>
  <si>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</si>
  <si>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</si>
  <si>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</si>
  <si>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</si>
  <si>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</si>
  <si>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</si>
  <si>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</si>
  <si>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</si>
  <si>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</si>
  <si>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</si>
  <si>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</si>
  <si>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</si>
  <si>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</si>
  <si>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</si>
  <si>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</si>
  <si>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</si>
  <si>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</si>
  <si>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</si>
  <si>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</si>
  <si>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</si>
  <si>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</si>
  <si>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</si>
  <si>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</si>
  <si>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</si>
  <si>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</si>
  <si>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</si>
  <si>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</si>
  <si>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</si>
  <si>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</si>
  <si>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</si>
  <si>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</si>
  <si>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</si>
  <si>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</si>
  <si>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</si>
  <si>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</si>
  <si>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</si>
  <si>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</si>
  <si>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</si>
  <si>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</si>
  <si>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</si>
  <si>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</si>
  <si>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</si>
  <si>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</si>
  <si>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</si>
  <si>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</si>
  <si>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</si>
  <si>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</si>
  <si>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</si>
  <si>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</si>
  <si>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</si>
  <si>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</si>
  <si>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</si>
  <si>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</si>
  <si>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</si>
  <si>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</si>
  <si>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</si>
  <si>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</si>
  <si>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</si>
  <si>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</si>
  <si>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</si>
  <si>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</si>
  <si>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</si>
  <si>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</si>
  <si>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</si>
  <si>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</si>
  <si>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</si>
  <si>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</si>
  <si>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</si>
  <si>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</si>
  <si>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</si>
  <si>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</si>
  <si>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</si>
  <si>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</si>
  <si>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</si>
  <si>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</si>
  <si>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</si>
  <si>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</si>
  <si>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</si>
  <si>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</si>
  <si>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</si>
  <si>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</si>
  <si>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</si>
  <si>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</si>
  <si>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</si>
  <si>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</si>
  <si>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</si>
  <si>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</si>
  <si>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</si>
  <si>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</si>
  <si>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</si>
  <si>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</si>
  <si>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</si>
  <si>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</si>
  <si>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</si>
  <si>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</si>
  <si>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</si>
  <si>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</si>
  <si>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</si>
  <si>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</si>
  <si>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</si>
  <si>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</si>
  <si>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</si>
  <si>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</si>
  <si>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</si>
  <si>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</si>
  <si>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</si>
  <si>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</si>
  <si>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</si>
  <si>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</si>
  <si>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</si>
  <si>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</si>
  <si>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</si>
  <si>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</si>
  <si>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</si>
  <si>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</si>
  <si>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</si>
  <si>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</si>
  <si>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</si>
  <si>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</si>
  <si>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</si>
  <si>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</si>
  <si>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</si>
  <si>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</si>
  <si>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</si>
  <si>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</si>
  <si>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</si>
  <si>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</si>
  <si>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</si>
  <si>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</si>
  <si>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</si>
  <si>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</si>
  <si>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</si>
  <si>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</si>
  <si>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</si>
  <si>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</si>
  <si>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</si>
  <si>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</si>
  <si>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</si>
  <si>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</si>
  <si>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</si>
  <si>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</si>
  <si>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</si>
  <si>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</si>
  <si>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</si>
  <si>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</si>
  <si>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</si>
  <si>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</si>
  <si>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</si>
  <si>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</si>
  <si>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</si>
  <si>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</si>
  <si>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</si>
  <si>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</si>
  <si>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</si>
  <si>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</si>
  <si>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</si>
  <si>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</si>
  <si>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</si>
  <si>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</si>
  <si>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</si>
  <si>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</si>
  <si>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</si>
  <si>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</si>
  <si>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</si>
  <si>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</si>
  <si>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</si>
  <si>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</si>
  <si>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</si>
  <si>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</si>
  <si>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</si>
  <si>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</si>
  <si>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</si>
  <si>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</si>
  <si>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</si>
  <si>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</si>
  <si>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</si>
  <si>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</si>
  <si>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</si>
  <si>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</si>
  <si>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</si>
  <si>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</si>
  <si>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</si>
  <si>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</si>
  <si>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</si>
  <si>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</si>
  <si>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</si>
  <si>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</si>
  <si>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</si>
  <si>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</si>
  <si>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</si>
  <si>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</si>
  <si>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</si>
  <si>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</si>
  <si>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</si>
  <si>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</si>
  <si>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</si>
  <si>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</si>
  <si>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</si>
  <si>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</si>
  <si>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</si>
  <si>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</si>
  <si>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</si>
  <si>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</si>
  <si>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</si>
  <si>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</si>
  <si>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</si>
  <si>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</si>
  <si>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</si>
  <si>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</si>
  <si>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</si>
  <si>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</si>
  <si>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</si>
  <si>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</si>
  <si>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</si>
  <si>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</si>
  <si>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</si>
  <si>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</si>
  <si>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</si>
  <si>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</si>
  <si>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</si>
  <si>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</si>
  <si>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</si>
  <si>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</si>
  <si>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</si>
  <si>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</si>
  <si>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</si>
  <si>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</si>
  <si>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</si>
  <si>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</si>
  <si>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</si>
  <si>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</si>
  <si>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</si>
  <si>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</si>
  <si>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</si>
  <si>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</si>
  <si>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</si>
  <si>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</si>
  <si>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</si>
  <si>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</si>
  <si>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</si>
  <si>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</si>
  <si>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</si>
  <si>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</si>
  <si>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</si>
  <si>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</si>
  <si>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</si>
  <si>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</si>
  <si>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</si>
  <si>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</si>
  <si>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</si>
  <si>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</si>
  <si>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</si>
  <si>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</si>
  <si>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</si>
  <si>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</si>
  <si>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</si>
  <si>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</si>
  <si>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</si>
  <si>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</si>
  <si>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</si>
  <si>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</si>
  <si>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</si>
  <si>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</si>
  <si>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</si>
  <si>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</si>
  <si>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</si>
  <si>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</si>
  <si>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</si>
  <si>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</si>
  <si>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</si>
  <si>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</si>
  <si>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</si>
  <si>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</si>
  <si>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</si>
  <si>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</si>
  <si>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</si>
  <si>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</si>
  <si>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</si>
  <si>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</si>
  <si>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</si>
  <si>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</si>
  <si>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</si>
  <si>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</si>
  <si>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</si>
  <si>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</si>
  <si>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</si>
  <si>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</si>
  <si>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</si>
  <si>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</si>
  <si>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</si>
  <si>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</si>
  <si>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</si>
  <si>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</si>
  <si>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</si>
  <si>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</si>
  <si>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</si>
  <si>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</si>
  <si>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</si>
  <si>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</si>
  <si>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</si>
  <si>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</si>
  <si>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</si>
  <si>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</si>
  <si>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</si>
  <si>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</si>
  <si>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</si>
  <si>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</si>
  <si>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</si>
  <si>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</si>
  <si>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</si>
  <si>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</si>
  <si>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</si>
  <si>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</si>
  <si>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</si>
  <si>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</si>
  <si>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</si>
  <si>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</si>
  <si>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</si>
  <si>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</si>
  <si>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</si>
  <si>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</si>
  <si>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</si>
  <si>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</si>
  <si>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</si>
  <si>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</si>
  <si>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</si>
  <si>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</si>
  <si>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</si>
  <si>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</si>
  <si>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</si>
  <si>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</si>
  <si>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</si>
  <si>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</si>
  <si>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</si>
  <si>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</si>
  <si>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</si>
  <si>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</si>
  <si>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</si>
  <si>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</si>
  <si>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</si>
  <si>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</si>
  <si>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</si>
  <si>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</si>
  <si>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</si>
  <si>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</si>
  <si>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</si>
  <si>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</si>
  <si>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</si>
  <si>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</si>
  <si>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</si>
  <si>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</si>
  <si>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</si>
  <si>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</si>
  <si>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</si>
  <si>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</si>
  <si>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</si>
  <si>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</si>
  <si>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</si>
  <si>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</si>
  <si>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</si>
  <si>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</si>
  <si>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</si>
  <si>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</si>
  <si>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</si>
  <si>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</si>
  <si>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</si>
  <si>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</si>
  <si>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</si>
  <si>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</si>
  <si>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</si>
  <si>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</si>
  <si>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</si>
  <si>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</si>
  <si>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</si>
  <si>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</si>
  <si>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</si>
  <si>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</si>
  <si>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</si>
  <si>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</si>
  <si>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</si>
  <si>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</si>
  <si>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</si>
  <si>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</si>
  <si>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</si>
  <si>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</si>
  <si>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</si>
  <si>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</si>
  <si>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</si>
  <si>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</si>
  <si>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</si>
  <si>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</si>
  <si>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</si>
  <si>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</si>
  <si>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</si>
  <si>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</si>
  <si>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</si>
  <si>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</si>
  <si>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</si>
  <si>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</si>
  <si>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</si>
  <si>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</si>
  <si>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</si>
  <si>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</si>
  <si>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</si>
  <si>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</si>
  <si>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</si>
  <si>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</si>
  <si>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</si>
  <si>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</si>
  <si>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</si>
  <si>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</si>
  <si>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</si>
  <si>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</si>
  <si>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</si>
  <si>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</si>
  <si>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</si>
  <si>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</si>
  <si>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</si>
  <si>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</si>
  <si>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</si>
  <si>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</si>
  <si>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</si>
  <si>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</si>
  <si>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</si>
  <si>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</si>
  <si>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</si>
  <si>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</si>
  <si>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</si>
  <si>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</si>
  <si>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</si>
  <si>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</si>
  <si>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</si>
  <si>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</si>
  <si>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</si>
  <si>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</si>
  <si>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</si>
  <si>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</si>
  <si>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</si>
  <si>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</si>
  <si>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</si>
  <si>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</si>
  <si>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</si>
  <si>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</si>
  <si>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</si>
  <si>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</si>
  <si>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</si>
  <si>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</si>
  <si>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</si>
  <si>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</si>
  <si>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</si>
  <si>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</si>
  <si>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</si>
  <si>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</si>
  <si>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</si>
  <si>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</si>
  <si>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</si>
  <si>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</si>
  <si>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</si>
  <si>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</si>
  <si>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</si>
  <si>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</si>
  <si>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</si>
  <si>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</si>
  <si>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</si>
  <si>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</si>
  <si>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</si>
  <si>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</si>
  <si>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</si>
  <si>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</si>
  <si>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</si>
  <si>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</si>
  <si>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</si>
  <si>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</si>
  <si>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</si>
  <si>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</si>
  <si>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</si>
  <si>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</si>
  <si>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</si>
  <si>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</si>
  <si>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</si>
  <si>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</si>
  <si>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</si>
  <si>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</si>
  <si>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</si>
  <si>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</si>
  <si>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</si>
  <si>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</si>
  <si>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</si>
  <si>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</si>
  <si>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</si>
  <si>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</si>
  <si>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</si>
  <si>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</si>
  <si>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</si>
  <si>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</si>
  <si>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</si>
  <si>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</si>
  <si>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</si>
  <si>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</si>
  <si>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</si>
  <si>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</si>
  <si>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</si>
  <si>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</si>
  <si>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</si>
  <si>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</si>
  <si>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</si>
  <si>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</si>
  <si>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</si>
  <si>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</si>
  <si>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</si>
  <si>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</si>
  <si>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</si>
  <si>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</si>
  <si>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</si>
  <si>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</si>
  <si>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</si>
  <si>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</si>
  <si>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</si>
  <si>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</si>
  <si>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</si>
  <si>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</si>
  <si>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</si>
  <si>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</si>
  <si>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</si>
  <si>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</si>
  <si>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</si>
  <si>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</si>
  <si>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</si>
  <si>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</si>
  <si>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</si>
  <si>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</si>
  <si>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</si>
  <si>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</si>
  <si>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</si>
  <si>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</si>
  <si>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</si>
  <si>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</si>
  <si>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</si>
  <si>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</si>
  <si>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</si>
  <si>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</si>
  <si>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</si>
  <si>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</si>
  <si>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</si>
  <si>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</si>
  <si>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</si>
  <si>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</si>
  <si>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</si>
  <si>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</si>
  <si>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</si>
  <si>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</si>
  <si>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</si>
  <si>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</si>
  <si>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</si>
  <si>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</si>
  <si>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</si>
  <si>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</si>
  <si>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</si>
  <si>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</si>
  <si>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</si>
  <si>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</si>
  <si>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</si>
  <si>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</si>
  <si>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</si>
  <si>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</si>
  <si>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</si>
  <si>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</si>
  <si>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</si>
  <si>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</si>
  <si>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</si>
  <si>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</si>
  <si>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</si>
  <si>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</si>
  <si>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</si>
  <si>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</si>
  <si>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</si>
  <si>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</si>
  <si>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</si>
  <si>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</si>
  <si>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</si>
  <si>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</si>
  <si>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</si>
  <si>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</si>
  <si>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</si>
  <si>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</si>
  <si>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</si>
  <si>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</si>
  <si>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</si>
  <si>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</si>
  <si>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</si>
  <si>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</si>
  <si>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</si>
  <si>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</si>
  <si>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</si>
  <si>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</si>
  <si>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</si>
  <si>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</si>
  <si>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</si>
  <si>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</si>
  <si>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</si>
  <si>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</si>
  <si>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</si>
  <si>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</si>
  <si>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</si>
  <si>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</si>
  <si>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</si>
  <si>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</si>
  <si>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</si>
  <si>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</si>
  <si>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</si>
  <si>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</si>
  <si>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</si>
  <si>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</si>
  <si>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</si>
  <si>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</si>
  <si>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</si>
  <si>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</si>
  <si>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</si>
  <si>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</si>
  <si>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</si>
  <si>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</si>
  <si>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</si>
  <si>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</si>
  <si>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</si>
  <si>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</si>
  <si>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</si>
  <si>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</si>
  <si>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</si>
  <si>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</si>
  <si>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</si>
  <si>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</si>
  <si>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</si>
  <si>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</si>
  <si>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</si>
  <si>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</si>
  <si>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</si>
  <si>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</si>
  <si>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</si>
  <si>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</si>
  <si>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</si>
  <si>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</si>
  <si>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</si>
  <si>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</si>
  <si>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</si>
  <si>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</si>
  <si>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</si>
  <si>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</si>
  <si>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</si>
  <si>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</si>
  <si>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</si>
  <si>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</si>
  <si>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</si>
  <si>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</si>
  <si>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</si>
  <si>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</si>
  <si>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</si>
  <si>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</si>
  <si>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</si>
  <si>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</si>
  <si>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</si>
  <si>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</si>
  <si>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</si>
  <si>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</si>
  <si>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</si>
  <si>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</si>
  <si>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</si>
  <si>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</si>
  <si>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</si>
  <si>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</si>
  <si>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</si>
  <si>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</si>
  <si>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</si>
  <si>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</si>
  <si>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</si>
  <si>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</si>
  <si>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</si>
  <si>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</si>
  <si>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</si>
  <si>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</si>
  <si>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</si>
  <si>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</si>
  <si>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</si>
  <si>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</si>
  <si>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</si>
  <si>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</si>
  <si>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</si>
  <si>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</si>
  <si>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</si>
  <si>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</si>
  <si>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</si>
  <si>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</si>
  <si>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</si>
  <si>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</si>
  <si>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</si>
  <si>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</si>
  <si>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</si>
  <si>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</si>
  <si>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</si>
  <si>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</si>
  <si>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</si>
  <si>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</si>
  <si>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</si>
  <si>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</si>
  <si>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</si>
  <si>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</si>
  <si>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</si>
  <si>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</si>
  <si>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</si>
  <si>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</si>
  <si>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</si>
  <si>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</si>
  <si>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</si>
  <si>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</si>
  <si>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</si>
  <si>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</si>
  <si>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</si>
  <si>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</si>
  <si>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</si>
  <si>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</si>
  <si>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</si>
  <si>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</si>
  <si>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</si>
  <si>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</si>
  <si>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</si>
  <si>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</si>
  <si>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</si>
  <si>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</si>
  <si>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</si>
  <si>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</si>
  <si>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</si>
  <si>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</si>
  <si>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</si>
  <si>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</si>
  <si>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</si>
  <si>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</si>
  <si>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</si>
  <si>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</si>
  <si>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</si>
  <si>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</si>
  <si>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</si>
  <si>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</si>
  <si>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</si>
  <si>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</si>
  <si>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</si>
  <si>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</si>
  <si>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</si>
  <si>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</si>
  <si>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</si>
  <si>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</si>
  <si>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</si>
  <si>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</si>
  <si>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</si>
  <si>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</si>
  <si>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</si>
  <si>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</si>
  <si>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</si>
  <si>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</si>
  <si>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</si>
  <si>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</si>
  <si>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</si>
  <si>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</si>
  <si>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</si>
  <si>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</si>
  <si>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</si>
  <si>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</si>
  <si>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</si>
  <si>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</si>
  <si>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</si>
  <si>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</si>
  <si>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</si>
  <si>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</si>
  <si>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</si>
  <si>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</si>
  <si>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</si>
  <si>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</si>
  <si>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</si>
  <si>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</si>
  <si>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</si>
  <si>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</si>
  <si>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</si>
  <si>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</si>
  <si>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</si>
  <si>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</si>
  <si>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</si>
  <si>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</si>
  <si>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</si>
  <si>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</si>
  <si>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</si>
  <si>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</si>
  <si>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</si>
  <si>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</si>
  <si>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</si>
  <si>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</si>
  <si>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</si>
  <si>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</si>
  <si>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</si>
  <si>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</si>
  <si>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</si>
  <si>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</si>
  <si>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</si>
  <si>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</si>
  <si>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</si>
  <si>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</si>
  <si>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</si>
  <si>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</si>
  <si>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</si>
  <si>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</si>
  <si>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</si>
  <si>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</si>
  <si>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</si>
  <si>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</si>
  <si>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</si>
  <si>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</si>
  <si>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</si>
  <si>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</si>
  <si>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</si>
  <si>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</si>
  <si>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</si>
  <si>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</si>
  <si>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</si>
  <si>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</si>
  <si>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</si>
  <si>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</si>
  <si>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</si>
  <si>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</si>
  <si>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</si>
  <si>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</si>
  <si>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</si>
  <si>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</si>
  <si>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</si>
  <si>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</si>
  <si>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</si>
  <si>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</si>
  <si>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</si>
  <si>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</si>
  <si>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</si>
  <si>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</si>
  <si>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</si>
  <si>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</si>
  <si>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</si>
  <si>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</si>
  <si>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</si>
  <si>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</si>
  <si>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</si>
  <si>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</si>
  <si>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</si>
  <si>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</si>
  <si>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</si>
  <si>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</si>
  <si>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</si>
  <si>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</si>
  <si>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</si>
  <si>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</si>
  <si>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</si>
  <si>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</si>
  <si>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</si>
  <si>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</si>
  <si>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</si>
  <si>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</si>
  <si>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</si>
  <si>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</si>
  <si>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</si>
  <si>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</si>
  <si>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</si>
  <si>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</si>
  <si>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</si>
  <si>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</si>
  <si>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</si>
  <si>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</si>
  <si>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</si>
  <si>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</si>
  <si>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</si>
  <si>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</si>
  <si>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</si>
  <si>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</si>
  <si>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</si>
  <si>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</si>
  <si>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</si>
  <si>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</si>
  <si>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</si>
  <si>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</si>
  <si>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</si>
  <si>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</si>
  <si>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</si>
  <si>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</si>
  <si>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</si>
  <si>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</si>
  <si>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</si>
  <si>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</si>
  <si>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</si>
  <si>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</si>
  <si>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</si>
  <si>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</si>
  <si>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</si>
  <si>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</si>
  <si>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</si>
  <si>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</si>
  <si>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</si>
  <si>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</si>
  <si>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</si>
  <si>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</si>
  <si>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</si>
  <si>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</si>
  <si>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</si>
  <si>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</si>
  <si>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</si>
  <si>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</si>
  <si>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</si>
  <si>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</si>
  <si>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</si>
  <si>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</si>
  <si>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</si>
  <si>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</si>
  <si>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</si>
  <si>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</si>
  <si>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</si>
  <si>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</si>
  <si>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</si>
  <si>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</si>
  <si>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</si>
  <si>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</si>
  <si>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</si>
  <si>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</si>
  <si>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</si>
  <si>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</si>
  <si>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</si>
  <si>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</si>
  <si>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</si>
  <si>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</si>
  <si>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</si>
  <si>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</si>
  <si>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</si>
  <si>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</si>
  <si>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</si>
  <si>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</si>
  <si>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</si>
  <si>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</si>
  <si>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</si>
  <si>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</si>
  <si>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</si>
  <si>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</si>
  <si>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</si>
  <si>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</si>
  <si>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</si>
  <si>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</si>
  <si>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</si>
  <si>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</si>
  <si>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</si>
  <si>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</si>
  <si>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</si>
  <si>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</si>
  <si>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</si>
  <si>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</si>
  <si>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</si>
  <si>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</si>
  <si>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</si>
  <si>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</si>
  <si>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</si>
  <si>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</si>
  <si>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</si>
  <si>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</si>
  <si>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</si>
  <si>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</si>
  <si>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</si>
  <si>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</si>
  <si>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</si>
  <si>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</si>
  <si>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</si>
  <si>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</si>
  <si>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</si>
  <si>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</si>
  <si>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</si>
  <si>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</si>
  <si>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</si>
  <si>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</si>
  <si>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</si>
  <si>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</si>
  <si>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</si>
  <si>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</si>
  <si>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</si>
  <si>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</si>
  <si>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</si>
  <si>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</si>
  <si>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</si>
  <si>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</si>
  <si>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</si>
  <si>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</si>
  <si>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</si>
  <si>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</si>
  <si>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</si>
  <si>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</si>
  <si>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</si>
  <si>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</si>
  <si>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</si>
  <si>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</si>
  <si>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</si>
  <si>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</si>
  <si>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</si>
  <si>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</si>
  <si>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</si>
  <si>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</si>
  <si>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</si>
  <si>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</si>
  <si>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</si>
  <si>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</si>
  <si>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</si>
  <si>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</si>
  <si>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</si>
  <si>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</si>
  <si>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</si>
  <si>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</si>
  <si>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</si>
  <si>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</si>
  <si>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</si>
  <si>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</si>
  <si>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</si>
  <si>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</si>
  <si>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</si>
  <si>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</si>
  <si>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</si>
  <si>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</si>
  <si>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</si>
  <si>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</si>
  <si>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</si>
  <si>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</si>
  <si>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</si>
  <si>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</si>
  <si>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</si>
  <si>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</si>
  <si>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</si>
  <si>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</si>
  <si>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</si>
  <si>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</si>
  <si>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</si>
  <si>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</si>
  <si>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</si>
  <si>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</si>
  <si>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</si>
  <si>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</si>
  <si>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</si>
  <si>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</si>
  <si>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</si>
  <si>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</si>
  <si>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</si>
  <si>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</si>
  <si>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</si>
  <si>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</si>
  <si>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</si>
  <si>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</si>
  <si>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</si>
  <si>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</si>
  <si>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</si>
  <si>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</si>
  <si>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</si>
  <si>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</si>
  <si>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</si>
  <si>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</si>
  <si>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</si>
  <si>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</si>
  <si>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</si>
  <si>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</si>
  <si>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</si>
  <si>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</si>
  <si>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</si>
  <si>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</si>
  <si>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</si>
  <si>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</si>
  <si>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</si>
  <si>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</si>
  <si>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</si>
  <si>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</si>
  <si>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</si>
  <si>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</si>
  <si>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</si>
  <si>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</si>
  <si>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</si>
  <si>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</si>
  <si>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</si>
  <si>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</si>
  <si>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</si>
  <si>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</si>
  <si>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</si>
  <si>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</si>
  <si>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</si>
  <si>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</si>
  <si>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</si>
  <si>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</si>
  <si>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</si>
  <si>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</si>
  <si>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</si>
  <si>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</si>
  <si>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</si>
  <si>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</si>
  <si>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</si>
  <si>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</si>
  <si>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</si>
  <si>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</si>
  <si>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</si>
  <si>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</si>
  <si>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</si>
  <si>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</si>
  <si>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</si>
  <si>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</si>
  <si>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</si>
  <si>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</si>
  <si>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</si>
  <si>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</si>
  <si>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</si>
  <si>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</si>
  <si>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</si>
  <si>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</si>
  <si>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</si>
  <si>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</si>
  <si>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</si>
  <si>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</si>
  <si>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</si>
  <si>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</si>
  <si>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</si>
  <si>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</si>
  <si>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</si>
  <si>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</si>
  <si>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</si>
  <si>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</si>
  <si>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</si>
  <si>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</si>
  <si>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</si>
  <si>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</si>
  <si>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</si>
  <si>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</si>
  <si>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</si>
  <si>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</si>
  <si>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</si>
  <si>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</si>
  <si>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</si>
  <si>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</si>
  <si>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</si>
  <si>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</si>
  <si>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</si>
  <si>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</si>
  <si>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</si>
  <si>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</si>
  <si>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</si>
  <si>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</si>
  <si>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</si>
  <si>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</si>
  <si>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</si>
  <si>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</si>
  <si>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</si>
  <si>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</si>
  <si>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</si>
  <si>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</si>
  <si>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</si>
  <si>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</si>
  <si>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</si>
  <si>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</si>
  <si>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</si>
  <si>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</si>
  <si>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</si>
  <si>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</si>
  <si>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</si>
  <si>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</si>
  <si>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</si>
  <si>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</si>
  <si>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</si>
  <si>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</si>
  <si>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</si>
  <si>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</si>
  <si>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</si>
  <si>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</si>
  <si>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</si>
  <si>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</si>
  <si>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</si>
  <si>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</si>
  <si>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</si>
  <si>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</si>
  <si>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</si>
  <si>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</si>
  <si>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</si>
  <si>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</si>
  <si>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</si>
  <si>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</si>
  <si>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</si>
  <si>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</si>
  <si>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</si>
  <si>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</si>
  <si>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</si>
  <si>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</si>
  <si>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</si>
  <si>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</si>
  <si>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</si>
  <si>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</si>
  <si>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</si>
  <si>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</si>
  <si>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</si>
  <si>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</si>
  <si>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</si>
  <si>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</si>
  <si>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</si>
  <si>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</si>
  <si>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</si>
  <si>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</si>
  <si>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</si>
  <si>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</si>
  <si>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</si>
  <si>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</si>
  <si>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</si>
  <si>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</si>
  <si>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</si>
  <si>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</si>
  <si>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</si>
  <si>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</si>
  <si>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</si>
  <si>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</si>
  <si>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</si>
  <si>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</si>
  <si>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</si>
  <si>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</si>
  <si>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</si>
  <si>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</si>
  <si>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</si>
  <si>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</si>
  <si>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</si>
  <si>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</si>
  <si>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</si>
  <si>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</si>
  <si>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</si>
  <si>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</si>
  <si>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</si>
  <si>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</si>
  <si>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</si>
  <si>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</si>
  <si>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</si>
  <si>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</si>
  <si>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</si>
  <si>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</si>
  <si>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</si>
  <si>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</si>
  <si>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</si>
  <si>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</si>
  <si>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</si>
  <si>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</si>
  <si>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</si>
  <si>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</si>
  <si>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</si>
  <si>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</si>
  <si>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</si>
  <si>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</si>
  <si>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</si>
  <si>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</si>
  <si>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</si>
  <si>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</si>
  <si>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</si>
  <si>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</si>
  <si>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</si>
  <si>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</si>
  <si>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</si>
  <si>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</si>
  <si>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</si>
  <si>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</si>
  <si>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</si>
  <si>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</si>
  <si>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</si>
  <si>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</si>
  <si>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</si>
  <si>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</si>
  <si>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</si>
  <si>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</si>
  <si>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</si>
  <si>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</si>
  <si>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</si>
  <si>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</si>
  <si>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</si>
  <si>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</si>
  <si>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</si>
  <si>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</si>
  <si>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</si>
  <si>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</si>
  <si>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</si>
  <si>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</si>
  <si>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</si>
  <si>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</si>
  <si>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</si>
  <si>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</si>
  <si>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</si>
  <si>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</si>
  <si>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</si>
  <si>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</si>
  <si>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</si>
  <si>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</si>
  <si>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</si>
  <si>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</si>
  <si>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</si>
  <si>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</si>
  <si>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</si>
  <si>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</si>
  <si>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</si>
  <si>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</si>
  <si>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</si>
  <si>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</si>
  <si>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</si>
  <si>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</si>
  <si>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</si>
  <si>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</si>
  <si>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</si>
  <si>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</si>
  <si>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</si>
  <si>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</si>
  <si>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</si>
  <si>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</si>
  <si>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</si>
  <si>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</si>
  <si>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</si>
  <si>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</si>
  <si>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</si>
  <si>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</si>
  <si>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</si>
  <si>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</si>
  <si>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</si>
  <si>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</si>
  <si>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</si>
  <si>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</si>
  <si>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</si>
  <si>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</si>
  <si>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</si>
  <si>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</si>
  <si>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</si>
  <si>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</si>
  <si>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</si>
  <si>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</si>
  <si>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</si>
  <si>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</si>
  <si>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</si>
  <si>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</si>
  <si>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</si>
  <si>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</si>
  <si>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</si>
  <si>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</si>
  <si>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</si>
  <si>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</si>
  <si>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</si>
  <si>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</si>
  <si>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</si>
  <si>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</si>
  <si>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</si>
  <si>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</si>
  <si>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</si>
  <si>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</si>
  <si>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</si>
  <si>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</si>
  <si>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</si>
  <si>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</si>
  <si>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</si>
  <si>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</si>
  <si>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</si>
  <si>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</si>
  <si>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</si>
  <si>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</si>
  <si>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</si>
  <si>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</si>
  <si>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</si>
  <si>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</si>
  <si>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</si>
  <si>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</si>
  <si>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</si>
  <si>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</si>
  <si>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</si>
  <si>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</si>
  <si>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</si>
  <si>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</si>
  <si>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</si>
  <si>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</si>
  <si>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</si>
  <si>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</si>
  <si>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</si>
  <si>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</si>
  <si>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</si>
  <si>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</si>
  <si>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</si>
  <si>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</si>
  <si>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</si>
  <si>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</si>
  <si>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</si>
  <si>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</si>
  <si>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</si>
  <si>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</si>
  <si>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</si>
  <si>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</si>
  <si>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</si>
  <si>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</si>
  <si>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</si>
  <si>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</si>
  <si>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</si>
  <si>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</si>
  <si>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</si>
  <si>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</si>
  <si>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</si>
  <si>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</si>
  <si>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</si>
  <si>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</si>
  <si>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</si>
  <si>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</si>
  <si>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</si>
  <si>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</si>
  <si>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</si>
  <si>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</si>
  <si>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</si>
  <si>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</si>
  <si>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</si>
  <si>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</si>
  <si>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</si>
  <si>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</si>
  <si>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</si>
  <si>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</si>
  <si>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</si>
  <si>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</si>
  <si>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</si>
  <si>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</si>
  <si>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</si>
  <si>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</si>
  <si>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</si>
  <si>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</si>
  <si>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</si>
  <si>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</si>
  <si>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</si>
  <si>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</si>
  <si>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</si>
  <si>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</si>
  <si>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</si>
  <si>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</si>
  <si>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</si>
  <si>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</si>
  <si>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</si>
  <si>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</si>
  <si>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</si>
  <si>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</si>
  <si>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</si>
  <si>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</si>
  <si>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</si>
  <si>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</si>
  <si>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</si>
  <si>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</si>
  <si>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</si>
  <si>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</si>
  <si>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</si>
  <si>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</si>
  <si>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</si>
  <si>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</si>
  <si>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</si>
  <si>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</si>
  <si>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</si>
  <si>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</si>
  <si>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</si>
  <si>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</si>
  <si>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</si>
  <si>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</si>
  <si>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</si>
  <si>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</si>
  <si>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</si>
  <si>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</si>
  <si>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</si>
  <si>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</si>
  <si>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</si>
  <si>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</si>
  <si>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</si>
  <si>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</si>
  <si>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</si>
  <si>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</si>
  <si>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</si>
  <si>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</si>
  <si>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</si>
  <si>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</si>
  <si>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</si>
  <si>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</si>
  <si>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</si>
  <si>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</si>
  <si>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</si>
  <si>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</si>
  <si>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</si>
  <si>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</si>
  <si>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</si>
  <si>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</si>
  <si>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</si>
  <si>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</si>
  <si>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</si>
  <si>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</si>
  <si>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</si>
  <si>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</si>
  <si>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</si>
  <si>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</si>
  <si>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</si>
  <si>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</si>
  <si>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</si>
  <si>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</si>
  <si>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</si>
  <si>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</si>
  <si>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</si>
  <si>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</si>
  <si>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</si>
  <si>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</si>
  <si>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</si>
  <si>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</si>
  <si>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</si>
  <si>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</si>
  <si>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</si>
  <si>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</si>
  <si>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</si>
  <si>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</si>
  <si>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</si>
  <si>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</si>
  <si>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</si>
  <si>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</si>
  <si>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</si>
  <si>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</si>
  <si>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</si>
  <si>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</si>
  <si>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</si>
  <si>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</si>
  <si>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</si>
  <si>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</si>
  <si>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</si>
  <si>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</si>
  <si>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</si>
  <si>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</si>
  <si>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</si>
  <si>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</si>
  <si>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</si>
  <si>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</si>
  <si>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</si>
  <si>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</si>
  <si>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</si>
  <si>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</si>
  <si>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</si>
  <si>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</si>
  <si>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</si>
  <si>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</si>
  <si>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</si>
  <si>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</si>
  <si>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</si>
  <si>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</si>
  <si>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</si>
  <si>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</si>
  <si>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</si>
  <si>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</si>
  <si>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</si>
  <si>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</si>
  <si>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</si>
  <si>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</si>
  <si>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</si>
  <si>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</si>
  <si>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</si>
  <si>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</si>
  <si>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</si>
  <si>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</si>
  <si>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</si>
  <si>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</si>
  <si>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</si>
  <si>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</si>
  <si>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</si>
  <si>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</si>
  <si>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</si>
  <si>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</si>
  <si>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</si>
  <si>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</si>
  <si>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</si>
  <si>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</si>
  <si>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</si>
  <si>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</si>
  <si>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</si>
  <si>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</si>
  <si>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</si>
  <si>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</si>
  <si>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</si>
  <si>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</si>
  <si>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</si>
  <si>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</si>
  <si>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</si>
  <si>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</si>
  <si>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</si>
  <si>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</si>
  <si>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</si>
  <si>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</si>
  <si>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</si>
  <si>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</si>
  <si>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</si>
  <si>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</si>
  <si>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</si>
  <si>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</si>
  <si>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</si>
  <si>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</si>
  <si>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</si>
  <si>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</si>
  <si>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</si>
  <si>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</si>
  <si>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</si>
  <si>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</si>
  <si>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</si>
  <si>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</si>
  <si>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</si>
  <si>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</si>
  <si>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</si>
  <si>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</si>
  <si>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</si>
  <si>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</si>
  <si>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</si>
  <si>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</si>
  <si>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</si>
  <si>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</si>
  <si>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</si>
  <si>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</si>
  <si>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</si>
  <si>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</si>
  <si>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</si>
  <si>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</si>
  <si>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</si>
  <si>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</si>
  <si>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</si>
  <si>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</si>
  <si>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</si>
  <si>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</si>
  <si>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</si>
  <si>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</si>
  <si>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</si>
  <si>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</si>
  <si>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</si>
  <si>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</si>
  <si>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</si>
  <si>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</si>
  <si>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</si>
  <si>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</si>
  <si>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</si>
  <si>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</si>
  <si>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</si>
  <si>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</si>
  <si>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</si>
  <si>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</si>
  <si>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</si>
  <si>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</si>
  <si>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</si>
  <si>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</si>
  <si>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</si>
  <si>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</si>
  <si>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</si>
  <si>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</si>
  <si>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</si>
  <si>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</si>
  <si>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</si>
  <si>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</si>
  <si>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</si>
  <si>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</si>
  <si>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</si>
  <si>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</si>
  <si>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</si>
  <si>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</si>
  <si>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</si>
  <si>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</si>
  <si>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</si>
  <si>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</si>
  <si>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</si>
  <si>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</si>
  <si>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</si>
  <si>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</si>
  <si>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</si>
  <si>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</si>
  <si>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</si>
  <si>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</si>
  <si>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</si>
  <si>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</si>
  <si>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</si>
  <si>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</si>
  <si>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</si>
  <si>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</si>
  <si>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</si>
  <si>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</si>
  <si>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</si>
  <si>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</si>
  <si>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</si>
  <si>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</si>
  <si>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</si>
  <si>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</si>
  <si>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</si>
  <si>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</si>
  <si>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</si>
  <si>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</si>
  <si>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</si>
  <si>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</si>
  <si>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</si>
  <si>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</si>
  <si>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</si>
  <si>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</si>
  <si>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</si>
  <si>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</si>
  <si>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</si>
  <si>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</si>
  <si>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</si>
  <si>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</si>
  <si>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</si>
  <si>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</si>
  <si>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</si>
  <si>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</si>
  <si>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</si>
  <si>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</si>
  <si>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</si>
  <si>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</si>
  <si>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</si>
  <si>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</si>
  <si>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</si>
  <si>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</si>
  <si>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</si>
  <si>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</si>
  <si>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</si>
  <si>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</si>
  <si>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</si>
  <si>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</si>
  <si>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</si>
  <si>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</si>
  <si>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</si>
  <si>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</si>
  <si>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</si>
  <si>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</si>
  <si>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</si>
  <si>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</si>
  <si>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</si>
  <si>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</si>
  <si>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</si>
  <si>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</si>
  <si>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</si>
  <si>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</si>
  <si>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</si>
  <si>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</si>
  <si>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</si>
  <si>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</si>
  <si>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</si>
  <si>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</si>
  <si>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</si>
  <si>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</si>
  <si>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</si>
  <si>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</si>
  <si>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</si>
  <si>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</si>
  <si>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</si>
  <si>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</si>
  <si>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</si>
  <si>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</si>
  <si>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</si>
  <si>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</si>
  <si>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</si>
  <si>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</si>
  <si>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</si>
  <si>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</si>
  <si>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</si>
  <si>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</si>
  <si>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</si>
  <si>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</si>
  <si>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</si>
  <si>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</si>
  <si>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</si>
  <si>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</si>
  <si>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</si>
  <si>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</si>
  <si>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</si>
  <si>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</si>
  <si>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</si>
  <si>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</si>
  <si>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</si>
  <si>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</si>
  <si>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</si>
  <si>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</si>
  <si>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</si>
  <si>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</si>
  <si>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</si>
  <si>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</si>
  <si>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</si>
  <si>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</si>
  <si>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</si>
  <si>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</si>
  <si>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</si>
  <si>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</si>
  <si>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</si>
  <si>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</si>
  <si>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</si>
  <si>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</si>
  <si>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</si>
  <si>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</si>
  <si>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</si>
  <si>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</si>
  <si>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</si>
  <si>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</si>
  <si>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</si>
  <si>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</si>
  <si>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</si>
  <si>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</si>
  <si>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</si>
  <si>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</si>
  <si>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</si>
  <si>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</si>
  <si>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</si>
  <si>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</si>
  <si>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</si>
  <si>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</si>
  <si>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</si>
  <si>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</si>
  <si>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</si>
  <si>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</si>
  <si>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</si>
  <si>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</si>
  <si>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</si>
  <si>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</si>
  <si>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</si>
  <si>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</si>
  <si>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</si>
  <si>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</si>
  <si>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</si>
  <si>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</si>
  <si>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</si>
  <si>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</si>
  <si>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</si>
  <si>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</si>
  <si>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</si>
  <si>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</si>
  <si>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</si>
  <si>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</si>
  <si>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</si>
  <si>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</si>
  <si>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</si>
  <si>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</si>
  <si>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</si>
  <si>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</si>
  <si>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</si>
  <si>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</si>
  <si>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</si>
  <si>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</si>
  <si>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</si>
  <si>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</si>
  <si>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</si>
  <si>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</si>
  <si>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</si>
  <si>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</si>
  <si>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</si>
  <si>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</si>
  <si>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</si>
  <si>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</si>
  <si>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</si>
  <si>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</si>
  <si>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</si>
  <si>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</si>
  <si>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</si>
  <si>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</si>
  <si>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</si>
  <si>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</si>
  <si>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</si>
  <si>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</si>
  <si>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</si>
  <si>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</si>
  <si>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</si>
  <si>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</si>
  <si>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</si>
  <si>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</si>
  <si>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</si>
  <si>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</si>
  <si>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</si>
  <si>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</si>
  <si>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</si>
  <si>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</si>
  <si>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</si>
  <si>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</si>
  <si>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</si>
  <si>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</si>
  <si>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</si>
  <si>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</si>
  <si>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</si>
  <si>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</si>
  <si>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</si>
  <si>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</si>
  <si>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</si>
  <si>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</si>
  <si>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</si>
  <si>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</si>
  <si>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</si>
  <si>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</si>
  <si>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</si>
  <si>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</si>
  <si>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</si>
  <si>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</si>
  <si>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</si>
  <si>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</si>
  <si>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</si>
  <si>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</si>
  <si>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</si>
  <si>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</si>
  <si>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</si>
  <si>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</si>
  <si>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</si>
  <si>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</si>
  <si>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</si>
  <si>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</si>
  <si>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</si>
  <si>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</si>
  <si>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</si>
  <si>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</si>
  <si>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</si>
  <si>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</si>
  <si>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</si>
  <si>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</si>
  <si>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</si>
  <si>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</si>
  <si>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</si>
  <si>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</si>
  <si>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</si>
  <si>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</si>
  <si>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</si>
  <si>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</si>
  <si>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</si>
  <si>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</si>
  <si>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</si>
  <si>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</si>
  <si>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</si>
  <si>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</si>
  <si>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</si>
  <si>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</si>
  <si>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</si>
  <si>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</si>
  <si>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</si>
  <si>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</si>
  <si>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</si>
  <si>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</si>
  <si>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</si>
  <si>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</si>
  <si>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</si>
  <si>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</si>
  <si>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</si>
  <si>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</si>
  <si>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</si>
  <si>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</si>
  <si>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</si>
  <si>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</si>
  <si>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</si>
  <si>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</si>
  <si>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</si>
  <si>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</si>
  <si>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</si>
  <si>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</si>
  <si>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</si>
  <si>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</si>
  <si>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</si>
  <si>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</si>
  <si>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</si>
  <si>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</si>
  <si>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</si>
  <si>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</si>
  <si>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</si>
  <si>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</si>
  <si>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</si>
  <si>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</si>
  <si>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</si>
  <si>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</si>
  <si>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</si>
  <si>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</si>
  <si>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</si>
  <si>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</si>
  <si>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</si>
  <si>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</si>
  <si>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</si>
  <si>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</si>
  <si>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</si>
  <si>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</si>
  <si>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</si>
  <si>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</si>
  <si>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</si>
  <si>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</si>
  <si>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</si>
  <si>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</si>
  <si>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</si>
  <si>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</si>
  <si>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</si>
  <si>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</si>
  <si>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</si>
  <si>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</si>
  <si>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</si>
  <si>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</si>
  <si>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</si>
  <si>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</si>
  <si>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</si>
  <si>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</si>
  <si>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</si>
  <si>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</si>
  <si>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</si>
  <si>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</si>
  <si>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</si>
  <si>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</si>
  <si>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</si>
  <si>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</si>
  <si>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</si>
  <si>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</si>
  <si>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</si>
  <si>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</si>
  <si>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</si>
  <si>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</si>
  <si>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</si>
  <si>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</si>
  <si>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</si>
  <si>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</si>
  <si>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</si>
  <si>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</si>
  <si>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</si>
  <si>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</si>
  <si>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</si>
  <si>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</si>
  <si>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</si>
  <si>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</si>
  <si>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</si>
  <si>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</si>
  <si>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</si>
  <si>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</si>
  <si>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</si>
  <si>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</si>
  <si>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</si>
  <si>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</si>
  <si>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</si>
  <si>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</si>
  <si>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</si>
  <si>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</si>
  <si>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</si>
  <si>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</si>
  <si>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</si>
  <si>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</si>
  <si>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</si>
  <si>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</si>
  <si>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</si>
  <si>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</si>
  <si>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</si>
  <si>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</si>
  <si>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</si>
  <si>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</si>
  <si>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</si>
  <si>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</si>
  <si>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</si>
  <si>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</si>
  <si>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</si>
  <si>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</si>
  <si>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</si>
  <si>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</si>
  <si>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</si>
  <si>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</si>
  <si>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</si>
  <si>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</si>
  <si>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</si>
  <si>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</si>
  <si>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</si>
  <si>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</si>
  <si>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</si>
  <si>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</si>
  <si>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</si>
  <si>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</si>
  <si>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</si>
  <si>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</si>
  <si>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</si>
  <si>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</si>
  <si>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</si>
  <si>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</si>
  <si>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</si>
  <si>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</si>
  <si>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</si>
  <si>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</si>
  <si>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</si>
  <si>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</si>
  <si>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</si>
  <si>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</si>
  <si>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</si>
  <si>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</si>
  <si>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</si>
  <si>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</si>
  <si>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</si>
  <si>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</si>
  <si>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</si>
  <si>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</si>
  <si>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</si>
  <si>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</si>
  <si>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</si>
  <si>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</si>
  <si>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</si>
  <si>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</si>
  <si>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</si>
  <si>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</si>
  <si>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</si>
  <si>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</si>
  <si>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</si>
  <si>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</si>
  <si>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</si>
  <si>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</si>
  <si>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</si>
  <si>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</si>
  <si>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</si>
  <si>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</si>
  <si>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</si>
  <si>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</si>
  <si>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</si>
  <si>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</si>
  <si>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</si>
  <si>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</si>
  <si>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</si>
  <si>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</si>
  <si>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</si>
  <si>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</si>
  <si>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</si>
  <si>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</si>
  <si>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</si>
  <si>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</si>
  <si>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</si>
  <si>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</si>
  <si>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</si>
  <si>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</si>
  <si>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</si>
  <si>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</si>
  <si>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</si>
  <si>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</si>
  <si>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</si>
  <si>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</si>
  <si>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</si>
  <si>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</si>
  <si>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</si>
  <si>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</si>
  <si>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</si>
  <si>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</si>
  <si>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</si>
  <si>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</si>
  <si>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</si>
  <si>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</si>
  <si>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</si>
  <si>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</si>
  <si>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</si>
  <si>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</si>
  <si>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</si>
  <si>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</si>
  <si>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</si>
  <si>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</si>
  <si>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</si>
  <si>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</si>
  <si>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</si>
  <si>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</si>
  <si>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</si>
  <si>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</si>
  <si>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</si>
  <si>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</si>
  <si>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</si>
  <si>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</si>
  <si>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</si>
  <si>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</si>
  <si>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</si>
  <si>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</si>
  <si>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</si>
  <si>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</si>
  <si>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</si>
  <si>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</si>
  <si>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</si>
  <si>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</si>
  <si>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</si>
  <si>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</si>
  <si>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</si>
  <si>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</si>
  <si>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</si>
  <si>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</si>
  <si>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</si>
  <si>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</si>
  <si>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</si>
  <si>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</si>
  <si>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</si>
  <si>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</si>
  <si>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</si>
  <si>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</si>
  <si>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</si>
  <si>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</si>
  <si>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</si>
  <si>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</si>
  <si>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</si>
  <si>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</si>
  <si>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</si>
  <si>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</si>
  <si>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</si>
  <si>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</si>
  <si>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</si>
  <si>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</si>
  <si>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</si>
  <si>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</si>
  <si>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</si>
  <si>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</si>
  <si>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</si>
  <si>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</si>
  <si>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</si>
  <si>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</si>
  <si>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</si>
  <si>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</si>
  <si>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</si>
  <si>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</si>
  <si>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</si>
  <si>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</si>
  <si>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</si>
  <si>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</si>
  <si>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</si>
  <si>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</si>
  <si>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</si>
  <si>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</si>
  <si>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</si>
  <si>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</si>
  <si>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</si>
  <si>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</si>
  <si>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</si>
  <si>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</si>
  <si>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</si>
  <si>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</si>
  <si>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</si>
  <si>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</si>
  <si>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</si>
  <si>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</si>
  <si>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</si>
  <si>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</si>
  <si>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</si>
  <si>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</si>
  <si>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</si>
  <si>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</si>
  <si>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</si>
  <si>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</si>
  <si>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</si>
  <si>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</si>
  <si>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</si>
  <si>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</si>
  <si>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</si>
  <si>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</si>
  <si>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</si>
  <si>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</si>
  <si>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</si>
  <si>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</si>
  <si>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</si>
  <si>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</si>
  <si>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</si>
  <si>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</si>
  <si>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</si>
  <si>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</si>
  <si>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</si>
  <si>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</si>
  <si>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</si>
  <si>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</si>
  <si>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</si>
  <si>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</si>
  <si>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</si>
  <si>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</si>
  <si>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</si>
  <si>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</si>
  <si>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</si>
  <si>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</si>
  <si>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</si>
  <si>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</si>
  <si>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</si>
  <si>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</si>
  <si>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</si>
  <si>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</si>
  <si>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</si>
  <si>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</si>
  <si>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</si>
  <si>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</si>
  <si>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</si>
  <si>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</si>
  <si>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</si>
  <si>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</si>
  <si>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</si>
  <si>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</si>
  <si>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</si>
  <si>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</si>
  <si>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</si>
  <si>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</si>
  <si>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</si>
  <si>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</si>
  <si>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</si>
  <si>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</si>
  <si>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</si>
  <si>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</si>
  <si>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</si>
  <si>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</si>
  <si>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</si>
  <si>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</si>
  <si>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</si>
  <si>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</si>
  <si>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</si>
  <si>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</si>
  <si>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</si>
  <si>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</si>
  <si>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</si>
  <si>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</si>
  <si>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</si>
  <si>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</si>
  <si>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</si>
  <si>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</si>
  <si>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</si>
  <si>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</si>
  <si>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</si>
  <si>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</si>
  <si>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</si>
  <si>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</si>
  <si>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</si>
  <si>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</si>
  <si>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</si>
  <si>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</si>
  <si>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</si>
  <si>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</si>
  <si>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</si>
  <si>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</si>
  <si>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</si>
  <si>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</si>
  <si>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</si>
  <si>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</si>
  <si>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</si>
  <si>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</si>
  <si>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</si>
  <si>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</si>
  <si>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</si>
  <si>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</si>
  <si>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</si>
  <si>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</si>
  <si>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</si>
  <si>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</si>
  <si>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</si>
  <si>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</si>
  <si>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</si>
  <si>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</si>
  <si>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</si>
  <si>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</si>
  <si>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</si>
  <si>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</si>
  <si>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</si>
  <si>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</si>
  <si>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</si>
  <si>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</si>
  <si>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</si>
  <si>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</si>
  <si>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</si>
  <si>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</si>
  <si>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</si>
  <si>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</si>
  <si>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</si>
  <si>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</si>
  <si>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</si>
  <si>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</si>
  <si>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</si>
  <si>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</si>
  <si>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</si>
  <si>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</si>
  <si>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</si>
  <si>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</si>
  <si>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</si>
  <si>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</si>
  <si>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</si>
  <si>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</si>
  <si>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</si>
  <si>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</si>
  <si>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</si>
  <si>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</si>
  <si>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</si>
  <si>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</si>
  <si>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</si>
  <si>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</si>
  <si>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</si>
  <si>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</si>
  <si>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</si>
  <si>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</si>
  <si>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</si>
  <si>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</si>
  <si>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</si>
  <si>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</si>
  <si>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</si>
  <si>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</si>
  <si>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</si>
  <si>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</si>
  <si>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</si>
  <si>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</si>
  <si>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</si>
  <si>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</si>
  <si>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</si>
  <si>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</si>
  <si>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</si>
  <si>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</si>
  <si>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</si>
  <si>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</si>
  <si>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</si>
  <si>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</si>
  <si>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</si>
  <si>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</si>
  <si>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</si>
  <si>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</si>
  <si>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</si>
  <si>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</si>
  <si>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</si>
  <si>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</si>
  <si>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</si>
  <si>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</si>
  <si>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</si>
  <si>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</si>
  <si>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</si>
  <si>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</si>
  <si>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</si>
  <si>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</si>
  <si>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</si>
  <si>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</si>
  <si>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</si>
  <si>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</si>
  <si>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</si>
  <si>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</si>
  <si>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</si>
  <si>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</si>
  <si>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</si>
  <si>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</si>
  <si>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</si>
  <si>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</si>
  <si>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</si>
  <si>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</si>
  <si>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</si>
  <si>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</si>
  <si>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</si>
  <si>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</si>
  <si>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</si>
  <si>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</si>
  <si>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</si>
  <si>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</si>
  <si>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</si>
  <si>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</si>
  <si>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</si>
  <si>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</si>
  <si>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</si>
  <si>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</si>
  <si>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</si>
  <si>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</si>
  <si>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</si>
  <si>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</si>
  <si>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</si>
  <si>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</si>
  <si>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</si>
  <si>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</si>
  <si>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</si>
  <si>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</si>
  <si>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</si>
  <si>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</si>
  <si>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</si>
  <si>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</si>
  <si>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</si>
  <si>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</si>
  <si>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</si>
  <si>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</si>
  <si>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</si>
  <si>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</si>
  <si>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</si>
  <si>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</si>
  <si>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</si>
  <si>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</si>
  <si>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</si>
  <si>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</si>
  <si>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</si>
  <si>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</si>
  <si>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</si>
  <si>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</si>
  <si>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</si>
  <si>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</si>
  <si>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</si>
  <si>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</si>
  <si>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</si>
  <si>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</si>
  <si>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</si>
  <si>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</si>
  <si>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</si>
  <si>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</si>
  <si>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</si>
  <si>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</si>
  <si>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</si>
  <si>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</si>
  <si>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</si>
  <si>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</si>
  <si>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</si>
  <si>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</si>
  <si>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</si>
  <si>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</si>
  <si>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</si>
  <si>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</si>
  <si>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</si>
  <si>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</si>
  <si>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</si>
  <si>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</si>
  <si>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</si>
  <si>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</si>
  <si>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</si>
  <si>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</si>
  <si>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</si>
  <si>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</si>
  <si>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</si>
  <si>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</si>
  <si>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</si>
  <si>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</si>
  <si>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</si>
  <si>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</si>
  <si>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</si>
  <si>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</si>
  <si>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</si>
  <si>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</si>
  <si>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</si>
  <si>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</si>
  <si>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</si>
  <si>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</si>
  <si>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</si>
  <si>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</si>
  <si>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</si>
  <si>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</si>
  <si>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</si>
  <si>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</si>
  <si>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</si>
  <si>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</si>
  <si>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</si>
  <si>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</si>
  <si>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</si>
  <si>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</si>
  <si>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</si>
  <si>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</si>
  <si>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</si>
  <si>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</si>
  <si>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</si>
  <si>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</si>
  <si>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</si>
  <si>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</si>
  <si>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</si>
  <si>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</si>
  <si>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</si>
  <si>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</si>
  <si>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</si>
  <si>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</si>
  <si>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</si>
  <si>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</si>
  <si>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</si>
  <si>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</si>
  <si>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</si>
  <si>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</si>
  <si>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</si>
  <si>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</si>
  <si>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</si>
  <si>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</si>
  <si>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</si>
  <si>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</si>
  <si>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</si>
  <si>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</si>
  <si>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</si>
  <si>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</si>
  <si>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</si>
  <si>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</si>
  <si>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</si>
  <si>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</si>
  <si>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</si>
  <si>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</si>
  <si>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</si>
  <si>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</si>
  <si>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</si>
  <si>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</si>
  <si>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</si>
  <si>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</si>
  <si>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</si>
  <si>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</si>
  <si>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</si>
  <si>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</si>
  <si>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</si>
  <si>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</si>
  <si>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</si>
  <si>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</si>
  <si>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</si>
  <si>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</si>
  <si>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</si>
  <si>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</si>
  <si>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</si>
  <si>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</si>
  <si>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</si>
  <si>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</si>
  <si>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</si>
  <si>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</si>
  <si>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</si>
  <si>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</si>
  <si>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</si>
  <si>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</si>
  <si>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</si>
  <si>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</si>
  <si>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</si>
  <si>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</si>
  <si>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</si>
  <si>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</si>
  <si>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</si>
  <si>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</si>
  <si>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</si>
  <si>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</si>
  <si>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</si>
  <si>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</si>
  <si>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</si>
  <si>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</si>
  <si>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</si>
  <si>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</si>
  <si>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</si>
  <si>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</si>
  <si>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</si>
  <si>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</si>
  <si>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</si>
  <si>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</si>
  <si>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</si>
  <si>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</si>
  <si>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</si>
  <si>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</si>
  <si>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</si>
  <si>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</si>
  <si>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</si>
  <si>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</si>
  <si>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</si>
  <si>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</si>
  <si>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</si>
  <si>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</si>
  <si>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</si>
  <si>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</si>
  <si>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</si>
  <si>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</si>
  <si>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</si>
  <si>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</si>
  <si>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</si>
  <si>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</si>
  <si>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</si>
  <si>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</si>
  <si>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</si>
  <si>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</si>
  <si>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</si>
  <si>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</si>
  <si>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</si>
  <si>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</si>
  <si>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</si>
  <si>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</si>
  <si>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</si>
  <si>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</si>
  <si>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</si>
  <si>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</si>
  <si>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</si>
  <si>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</si>
  <si>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</si>
  <si>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</si>
  <si>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</si>
  <si>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</si>
  <si>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</si>
  <si>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</si>
  <si>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</si>
  <si>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</si>
  <si>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</si>
  <si>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</si>
  <si>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</si>
  <si>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</si>
  <si>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</si>
  <si>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</si>
  <si>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</si>
  <si>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</si>
  <si>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</si>
  <si>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</si>
  <si>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</si>
  <si>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</si>
  <si>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</si>
  <si>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</si>
  <si>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</si>
  <si>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</si>
  <si>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</si>
  <si>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</si>
  <si>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</si>
  <si>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</si>
  <si>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</si>
  <si>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</si>
  <si>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</si>
  <si>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</si>
  <si>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</si>
  <si>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</si>
  <si>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</si>
  <si>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</si>
  <si>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</si>
  <si>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</si>
  <si>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</si>
  <si>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</si>
  <si>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</si>
  <si>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</si>
  <si>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</si>
  <si>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</si>
  <si>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</si>
  <si>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</si>
  <si>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</si>
  <si>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</si>
  <si>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</si>
  <si>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</si>
  <si>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</si>
  <si>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</si>
  <si>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</si>
  <si>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</si>
  <si>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</si>
  <si>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</si>
  <si>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</si>
  <si>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</si>
  <si>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</si>
  <si>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</si>
  <si>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</si>
  <si>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</si>
  <si>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</si>
  <si>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</si>
  <si>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</si>
  <si>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</si>
  <si>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</si>
  <si>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</si>
  <si>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</si>
  <si>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</si>
  <si>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</si>
  <si>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</si>
  <si>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</si>
  <si>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</si>
  <si>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</si>
  <si>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</si>
  <si>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</si>
  <si>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</si>
  <si>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</si>
  <si>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</si>
  <si>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</si>
  <si>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</si>
  <si>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</si>
  <si>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</si>
  <si>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</si>
  <si>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</si>
  <si>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</si>
  <si>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</si>
  <si>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</si>
  <si>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</si>
  <si>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</si>
  <si>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</si>
  <si>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</si>
  <si>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</si>
  <si>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</si>
  <si>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</si>
  <si>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</si>
  <si>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</si>
  <si>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</si>
  <si>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</si>
  <si>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</si>
  <si>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</si>
  <si>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</si>
  <si>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</si>
  <si>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</si>
  <si>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</si>
  <si>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</si>
  <si>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</si>
  <si>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</si>
  <si>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</si>
  <si>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</si>
  <si>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</si>
  <si>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</si>
  <si>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</si>
  <si>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</si>
  <si>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</si>
  <si>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</si>
  <si>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</si>
  <si>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</si>
  <si>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</si>
  <si>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</si>
  <si>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</si>
  <si>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</si>
  <si>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</si>
  <si>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</si>
  <si>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</si>
  <si>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</si>
  <si>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</si>
  <si>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</si>
  <si>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</si>
  <si>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</si>
  <si>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</si>
  <si>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</si>
  <si>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</si>
  <si>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</si>
  <si>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</si>
  <si>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</si>
  <si>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</si>
  <si>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</si>
  <si>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</si>
  <si>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</si>
  <si>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</si>
  <si>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</si>
  <si>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</si>
  <si>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</si>
  <si>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</si>
  <si>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</si>
  <si>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</si>
  <si>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</si>
  <si>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</si>
  <si>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</si>
  <si>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</si>
  <si>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</si>
  <si>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</si>
  <si>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</si>
  <si>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</si>
  <si>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</si>
  <si>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</si>
  <si>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</si>
  <si>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</si>
  <si>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</si>
  <si>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</si>
  <si>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</si>
  <si>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</si>
  <si>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</si>
  <si>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</si>
  <si>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</si>
  <si>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</si>
  <si>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</si>
  <si>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</si>
  <si>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</si>
  <si>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</si>
  <si>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</si>
  <si>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</si>
  <si>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</si>
  <si>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</si>
  <si>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</si>
  <si>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</si>
  <si>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</si>
  <si>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</si>
  <si>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</si>
  <si>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</si>
  <si>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</si>
  <si>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</si>
  <si>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</si>
  <si>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</si>
  <si>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</si>
  <si>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</si>
  <si>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</si>
  <si>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</si>
  <si>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</si>
  <si>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</si>
  <si>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</si>
  <si>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</si>
  <si>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</si>
  <si>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</si>
  <si>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</si>
  <si>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</si>
  <si>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</si>
  <si>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</si>
  <si>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</si>
  <si>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</si>
  <si>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</si>
  <si>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</si>
  <si>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</si>
  <si>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</si>
  <si>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</si>
  <si>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</si>
  <si>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</si>
  <si>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</si>
  <si>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</si>
  <si>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</si>
  <si>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</si>
  <si>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</si>
  <si>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</si>
  <si>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</si>
  <si>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</si>
  <si>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</si>
  <si>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</si>
  <si>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</si>
  <si>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</si>
  <si>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</si>
  <si>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</si>
  <si>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</si>
  <si>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</si>
  <si>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</si>
  <si>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</si>
  <si>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</si>
  <si>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</si>
  <si>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</si>
  <si>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</si>
  <si>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</si>
  <si>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</si>
  <si>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</si>
  <si>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</si>
  <si>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</si>
  <si>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</si>
  <si>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</si>
  <si>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</si>
  <si>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</si>
  <si>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</si>
  <si>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</si>
  <si>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</si>
  <si>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</si>
  <si>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</si>
  <si>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</si>
  <si>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</si>
  <si>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</si>
  <si>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</si>
  <si>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</si>
  <si>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</si>
  <si>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</si>
  <si>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</si>
  <si>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</si>
  <si>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</si>
  <si>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</si>
  <si>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</si>
  <si>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</si>
  <si>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</si>
  <si>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</si>
  <si>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</si>
  <si>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</si>
  <si>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</si>
  <si>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</si>
  <si>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</si>
  <si>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</si>
  <si>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</si>
  <si>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</si>
  <si>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</si>
  <si>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</si>
  <si>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</si>
  <si>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</si>
  <si>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</si>
  <si>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</si>
  <si>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</si>
  <si>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</si>
  <si>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</si>
  <si>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</si>
  <si>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</si>
  <si>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</si>
  <si>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</si>
  <si>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</si>
  <si>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</si>
  <si>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</si>
  <si>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</si>
  <si>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</si>
  <si>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</si>
  <si>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</si>
  <si>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</si>
  <si>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</si>
  <si>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</si>
  <si>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</si>
  <si>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</si>
  <si>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</si>
  <si>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</si>
  <si>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</si>
  <si>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</si>
  <si>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</si>
  <si>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</si>
  <si>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</si>
  <si>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</si>
  <si>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</si>
  <si>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</si>
  <si>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</si>
  <si>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</si>
  <si>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</si>
  <si>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</si>
  <si>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</si>
  <si>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</si>
  <si>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</si>
  <si>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</si>
  <si>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</si>
  <si>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</si>
  <si>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</si>
  <si>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</si>
  <si>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</si>
  <si>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</si>
  <si>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</si>
  <si>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</si>
  <si>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</si>
  <si>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</si>
  <si>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</si>
  <si>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</si>
  <si>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</si>
  <si>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</si>
  <si>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</si>
  <si>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</si>
  <si>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</si>
  <si>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</si>
  <si>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</si>
  <si>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</si>
  <si>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</si>
  <si>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</si>
  <si>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</si>
  <si>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</si>
  <si>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</si>
  <si>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</si>
  <si>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</si>
  <si>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</si>
  <si>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</si>
  <si>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</si>
  <si>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</si>
  <si>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</si>
  <si>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</si>
  <si>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</si>
  <si>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</si>
  <si>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</si>
  <si>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</si>
  <si>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</si>
  <si>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</si>
  <si>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</si>
  <si>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</si>
  <si>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</si>
  <si>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</si>
  <si>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</si>
  <si>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</si>
  <si>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</si>
  <si>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</si>
  <si>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</si>
  <si>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</si>
  <si>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</si>
  <si>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</si>
  <si>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</si>
  <si>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</si>
  <si>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</si>
  <si>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</si>
  <si>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</si>
  <si>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</si>
  <si>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</si>
  <si>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</si>
  <si>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</si>
  <si>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</si>
  <si>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</si>
  <si>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</si>
  <si>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</si>
  <si>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</si>
  <si>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</si>
  <si>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</si>
  <si>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</si>
  <si>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</si>
  <si>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</si>
  <si>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</si>
  <si>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</si>
  <si>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</si>
  <si>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</si>
  <si>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</si>
  <si>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</si>
  <si>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</si>
  <si>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</si>
  <si>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</si>
  <si>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</si>
  <si>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</si>
  <si>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</si>
  <si>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</si>
  <si>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</si>
  <si>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</si>
  <si>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</si>
  <si>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</si>
  <si>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</si>
  <si>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</si>
  <si>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</si>
  <si>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</si>
  <si>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</si>
  <si>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</si>
  <si>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</si>
  <si>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</si>
  <si>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</si>
  <si>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</si>
  <si>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</si>
  <si>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</si>
  <si>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</si>
  <si>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</si>
  <si>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</si>
  <si>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</si>
  <si>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</si>
  <si>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</si>
  <si>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</si>
  <si>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</si>
  <si>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</si>
  <si>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</si>
  <si>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</si>
  <si>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</si>
  <si>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</si>
  <si>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</si>
  <si>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</si>
  <si>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</si>
  <si>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</si>
  <si>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</si>
  <si>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</si>
  <si>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</si>
  <si>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</si>
  <si>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</si>
  <si>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</si>
  <si>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</si>
  <si>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</si>
  <si>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</si>
  <si>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</si>
  <si>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</si>
  <si>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</si>
  <si>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</si>
  <si>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</si>
  <si>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</si>
  <si>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</si>
  <si>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</si>
  <si>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</si>
  <si>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</si>
  <si>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</si>
  <si>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</si>
  <si>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</si>
  <si>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</si>
  <si>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</si>
  <si>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</si>
  <si>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</si>
  <si>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</si>
  <si>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</si>
  <si>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</si>
  <si>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</si>
  <si>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</si>
  <si>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</si>
  <si>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</si>
  <si>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</si>
  <si>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</si>
  <si>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</si>
  <si>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</si>
  <si>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</si>
  <si>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</si>
  <si>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</si>
  <si>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</si>
  <si>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</si>
  <si>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</si>
  <si>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</si>
  <si>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</si>
  <si>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</si>
  <si>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</si>
  <si>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</si>
  <si>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</si>
  <si>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</si>
  <si>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</si>
  <si>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</si>
  <si>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</si>
  <si>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</si>
  <si>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</si>
  <si>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</si>
  <si>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</si>
  <si>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</si>
  <si>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</si>
  <si>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</si>
  <si>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</si>
  <si>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</si>
  <si>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</si>
  <si>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</si>
  <si>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</si>
  <si>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</si>
  <si>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</si>
  <si>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</si>
  <si>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</si>
  <si>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</si>
  <si>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</si>
  <si>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</si>
  <si>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</si>
  <si>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</si>
  <si>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</si>
  <si>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</si>
  <si>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</si>
  <si>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</si>
  <si>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</si>
  <si>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</si>
  <si>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</si>
  <si>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</si>
  <si>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</si>
  <si>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</si>
  <si>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</si>
  <si>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</si>
  <si>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</si>
  <si>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</si>
  <si>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</si>
  <si>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</si>
  <si>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</si>
  <si>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</si>
  <si>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</si>
  <si>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</si>
  <si>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</si>
  <si>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</si>
  <si>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</si>
  <si>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</si>
  <si>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</si>
  <si>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</si>
  <si>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</si>
  <si>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</si>
  <si>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</si>
  <si>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</si>
  <si>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</si>
  <si>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</si>
  <si>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</si>
  <si>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</si>
  <si>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</si>
  <si>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</si>
  <si>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</si>
  <si>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</si>
  <si>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</si>
  <si>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</si>
  <si>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</si>
  <si>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</si>
  <si>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</si>
  <si>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</si>
  <si>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</si>
  <si>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</si>
  <si>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</si>
  <si>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</si>
  <si>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</si>
  <si>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</si>
  <si>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</si>
  <si>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</si>
  <si>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</si>
  <si>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</si>
  <si>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</si>
  <si>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</si>
  <si>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</si>
  <si>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</si>
  <si>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</si>
  <si>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</si>
  <si>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</si>
  <si>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</si>
  <si>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</si>
  <si>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</si>
  <si>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</si>
  <si>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</si>
  <si>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</si>
  <si>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</si>
  <si>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</si>
  <si>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</si>
  <si>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</si>
  <si>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</si>
  <si>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</si>
  <si>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</si>
  <si>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</si>
  <si>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</si>
  <si>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</si>
  <si>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</si>
  <si>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</si>
  <si>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</si>
  <si>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</si>
  <si>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</si>
  <si>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</si>
  <si>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</si>
  <si>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</si>
  <si>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</si>
  <si>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</si>
  <si>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</si>
  <si>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</si>
  <si>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</si>
  <si>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</si>
  <si>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</si>
  <si>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</si>
  <si>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</si>
  <si>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</si>
  <si>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</si>
  <si>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</si>
  <si>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</si>
  <si>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</si>
  <si>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</si>
  <si>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</si>
  <si>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</si>
  <si>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</si>
  <si>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</si>
  <si>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</si>
  <si>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</si>
  <si>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</si>
  <si>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</si>
  <si>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</si>
  <si>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</si>
  <si>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</si>
  <si>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</si>
  <si>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</si>
  <si>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</si>
  <si>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</si>
  <si>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</si>
  <si>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</si>
  <si>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</si>
  <si>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</si>
  <si>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</si>
  <si>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</si>
  <si>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</si>
  <si>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</si>
  <si>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</si>
  <si>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</si>
  <si>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</si>
  <si>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</si>
  <si>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</si>
  <si>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</si>
  <si>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</si>
  <si>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</si>
  <si>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</si>
  <si>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</si>
  <si>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</si>
  <si>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</si>
  <si>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</si>
  <si>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</si>
  <si>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</si>
  <si>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</si>
  <si>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</si>
  <si>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</si>
  <si>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</si>
  <si>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</si>
  <si>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</si>
  <si>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</si>
  <si>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</si>
  <si>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</si>
  <si>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</si>
  <si>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</si>
  <si>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</si>
  <si>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</si>
  <si>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</si>
  <si>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</si>
  <si>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</si>
  <si>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</si>
  <si>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</si>
  <si>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</si>
  <si>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</si>
  <si>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</si>
  <si>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</si>
  <si>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</si>
  <si>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</si>
  <si>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</si>
  <si>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</si>
  <si>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</si>
  <si>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</si>
  <si>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</si>
  <si>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</si>
  <si>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</si>
  <si>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</si>
  <si>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</si>
  <si>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</si>
  <si>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</si>
  <si>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</si>
  <si>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</si>
  <si>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</si>
  <si>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</si>
  <si>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</si>
  <si>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</si>
  <si>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</si>
  <si>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</si>
  <si>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</si>
  <si>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</si>
  <si>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</si>
  <si>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</si>
  <si>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</si>
  <si>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</si>
  <si>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</si>
  <si>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</si>
  <si>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</si>
  <si>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</si>
  <si>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</si>
  <si>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</si>
  <si>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</si>
  <si>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</si>
  <si>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</si>
  <si>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</si>
  <si>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</si>
  <si>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</si>
  <si>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</si>
  <si>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</si>
  <si>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</si>
  <si>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</si>
  <si>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</si>
  <si>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</si>
  <si>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</si>
  <si>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</si>
  <si>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</si>
  <si>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</si>
  <si>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</si>
  <si>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</si>
  <si>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</si>
  <si>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</si>
  <si>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</si>
  <si>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</si>
  <si>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</si>
  <si>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</si>
  <si>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</si>
  <si>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</si>
  <si>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</si>
  <si>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</si>
  <si>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</si>
  <si>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</si>
  <si>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</si>
  <si>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</si>
  <si>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</si>
  <si>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</si>
  <si>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</si>
  <si>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</si>
  <si>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</si>
  <si>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</si>
  <si>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</si>
  <si>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</si>
  <si>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</si>
  <si>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</si>
  <si>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</si>
  <si>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</si>
  <si>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</si>
  <si>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</si>
  <si>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</si>
  <si>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</si>
  <si>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</si>
  <si>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</si>
  <si>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</si>
  <si>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</si>
  <si>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</si>
  <si>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</si>
  <si>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</si>
  <si>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</si>
  <si>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</si>
  <si>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</si>
  <si>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</si>
  <si>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</si>
  <si>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</si>
  <si>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</si>
  <si>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</si>
  <si>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</si>
  <si>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</si>
  <si>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</si>
  <si>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</si>
  <si>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</si>
  <si>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</si>
  <si>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</si>
  <si>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</si>
  <si>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</si>
  <si>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</si>
  <si>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</si>
  <si>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</si>
  <si>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</si>
  <si>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</si>
  <si>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</si>
  <si>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</si>
  <si>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</si>
  <si>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</si>
  <si>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</si>
  <si>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</si>
  <si>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</si>
  <si>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</si>
  <si>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</si>
  <si>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</si>
  <si>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</si>
  <si>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</si>
  <si>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</si>
  <si>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</si>
  <si>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</si>
  <si>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</si>
  <si>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</si>
  <si>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</si>
  <si>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</si>
  <si>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</si>
  <si>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</si>
  <si>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</si>
  <si>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</si>
  <si>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</si>
  <si>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</si>
  <si>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</si>
  <si>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</si>
  <si>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</si>
  <si>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</si>
  <si>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</si>
  <si>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</si>
  <si>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</si>
  <si>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</si>
  <si>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</si>
  <si>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</si>
  <si>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</si>
  <si>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</si>
  <si>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</si>
  <si>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</si>
  <si>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</si>
  <si>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</si>
  <si>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</si>
  <si>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</si>
  <si>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</si>
  <si>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</si>
  <si>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</si>
  <si>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</si>
  <si>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</si>
  <si>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</si>
  <si>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</si>
  <si>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</si>
  <si>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</si>
  <si>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</si>
  <si>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</si>
  <si>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</si>
  <si>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</si>
  <si>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</si>
  <si>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</si>
  <si>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</si>
  <si>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</si>
  <si>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</si>
  <si>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</si>
  <si>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</si>
  <si>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</si>
  <si>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</si>
  <si>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</si>
  <si>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</si>
  <si>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</si>
  <si>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</si>
  <si>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</si>
  <si>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</si>
  <si>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</si>
  <si>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</si>
  <si>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</si>
  <si>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</si>
  <si>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</si>
  <si>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</si>
  <si>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</si>
  <si>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</si>
  <si>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</si>
  <si>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</si>
  <si>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</si>
  <si>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</si>
  <si>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</si>
  <si>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</si>
  <si>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</si>
  <si>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</si>
  <si>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</si>
  <si>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</si>
  <si>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</si>
  <si>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</si>
  <si>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</si>
  <si>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</si>
  <si>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</si>
  <si>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</si>
  <si>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</si>
  <si>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</si>
  <si>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</si>
  <si>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</si>
  <si>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</si>
  <si>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</si>
  <si>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</si>
  <si>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</si>
  <si>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</si>
  <si>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</si>
  <si>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</si>
  <si>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</si>
  <si>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</si>
  <si>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</si>
  <si>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</si>
  <si>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</si>
  <si>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</si>
  <si>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</si>
  <si>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</si>
  <si>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</si>
  <si>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</si>
  <si>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</si>
  <si>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</si>
  <si>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</si>
  <si>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</si>
  <si>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</si>
  <si>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</si>
  <si>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</si>
  <si>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</si>
  <si>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</si>
  <si>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</si>
  <si>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</si>
  <si>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</si>
  <si>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</si>
  <si>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</si>
  <si>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</si>
  <si>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</si>
  <si>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</si>
  <si>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</si>
  <si>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</si>
  <si>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</si>
  <si>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</si>
  <si>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</si>
  <si>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</si>
  <si>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</si>
  <si>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</si>
  <si>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</si>
  <si>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</si>
  <si>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</si>
  <si>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</si>
  <si>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</si>
  <si>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</si>
  <si>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</si>
  <si>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</si>
  <si>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</si>
  <si>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</si>
  <si>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</si>
  <si>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</si>
  <si>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</si>
  <si>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</si>
  <si>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</si>
  <si>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</si>
  <si>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</si>
  <si>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</si>
  <si>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</si>
  <si>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</si>
  <si>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</si>
  <si>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</si>
  <si>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</si>
  <si>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</si>
  <si>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</si>
  <si>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</si>
  <si>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</si>
  <si>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</si>
  <si>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</si>
  <si>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</si>
  <si>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</si>
  <si>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</si>
  <si>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</si>
  <si>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</si>
  <si>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</si>
  <si>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</si>
  <si>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</si>
  <si>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</si>
  <si>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</si>
  <si>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</si>
  <si>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</si>
  <si>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</si>
  <si>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</si>
  <si>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</si>
  <si>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</si>
  <si>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</si>
  <si>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</si>
  <si>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</si>
  <si>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</si>
  <si>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</si>
  <si>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</si>
  <si>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</si>
  <si>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</si>
  <si>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</si>
  <si>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</si>
  <si>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</si>
  <si>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</si>
  <si>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</si>
  <si>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</si>
  <si>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</si>
  <si>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</si>
  <si>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</si>
  <si>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</si>
  <si>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</si>
  <si>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</si>
  <si>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</si>
  <si>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</si>
  <si>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</si>
  <si>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</si>
  <si>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</si>
  <si>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</si>
  <si>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</si>
  <si>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</si>
  <si>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</si>
  <si>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</si>
  <si>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</si>
  <si>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</si>
  <si>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</si>
  <si>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</si>
  <si>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</si>
  <si>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</si>
  <si>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</si>
  <si>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</si>
  <si>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</si>
  <si>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</si>
  <si>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</si>
  <si>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</si>
  <si>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</si>
  <si>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</si>
  <si>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</si>
  <si>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</si>
  <si>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</si>
  <si>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</si>
  <si>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</si>
  <si>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</si>
  <si>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</si>
  <si>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</si>
  <si>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</si>
  <si>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</si>
  <si>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</si>
  <si>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</si>
  <si>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</si>
  <si>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</si>
  <si>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</si>
  <si>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</si>
  <si>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</si>
  <si>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</si>
  <si>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</si>
  <si>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</si>
  <si>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</si>
  <si>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</si>
  <si>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</si>
  <si>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</si>
  <si>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</si>
  <si>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</si>
  <si>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</si>
  <si>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</si>
  <si>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</si>
  <si>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</si>
  <si>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</si>
  <si>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</si>
  <si>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</si>
  <si>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</si>
  <si>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</si>
  <si>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</si>
  <si>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</si>
  <si>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</si>
  <si>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</si>
  <si>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</si>
  <si>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</si>
  <si>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</si>
  <si>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</si>
  <si>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</si>
  <si>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</si>
  <si>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</si>
  <si>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</si>
  <si>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</si>
  <si>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</si>
  <si>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</si>
  <si>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</si>
  <si>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</si>
  <si>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</si>
  <si>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</si>
  <si>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</si>
  <si>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</si>
  <si>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</si>
  <si>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</si>
  <si>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</si>
  <si>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</si>
  <si>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</si>
  <si>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</si>
  <si>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</si>
  <si>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</si>
  <si>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</si>
  <si>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</si>
  <si>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</si>
  <si>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</si>
  <si>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</si>
  <si>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</si>
  <si>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</si>
  <si>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</si>
  <si>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</si>
  <si>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</si>
  <si>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</si>
  <si>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</si>
  <si>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</si>
  <si>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</si>
  <si>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</si>
  <si>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</si>
  <si>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</si>
  <si>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</si>
  <si>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</si>
  <si>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</si>
  <si>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</si>
  <si>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</si>
  <si>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</si>
  <si>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</si>
  <si>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</si>
  <si>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</si>
  <si>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</si>
  <si>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</si>
  <si>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</si>
  <si>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</si>
  <si>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</si>
  <si>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</si>
  <si>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</si>
  <si>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</si>
  <si>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</si>
  <si>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</si>
  <si>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</si>
  <si>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</si>
  <si>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</si>
  <si>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</si>
  <si>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</si>
  <si>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</si>
  <si>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</si>
  <si>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</si>
  <si>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</si>
  <si>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</si>
  <si>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</si>
  <si>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</si>
  <si>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</si>
  <si>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</si>
  <si>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</si>
  <si>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</si>
  <si>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</si>
  <si>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</si>
  <si>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</si>
  <si>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</si>
  <si>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</si>
  <si>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</si>
  <si>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</si>
  <si>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</si>
  <si>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</si>
  <si>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</si>
  <si>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</si>
  <si>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</si>
  <si>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</si>
  <si>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</si>
  <si>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</si>
  <si>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</si>
  <si>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</si>
  <si>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</si>
  <si>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</si>
  <si>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</si>
  <si>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</si>
  <si>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</si>
  <si>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</si>
  <si>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</si>
  <si>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</si>
  <si>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</si>
  <si>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</si>
  <si>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</si>
  <si>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</si>
  <si>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</si>
  <si>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</si>
  <si>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</si>
  <si>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</si>
  <si>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</si>
  <si>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</si>
  <si>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</si>
  <si>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</si>
  <si>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</si>
  <si>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</si>
  <si>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</si>
  <si>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</si>
  <si>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</si>
  <si>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</si>
  <si>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</si>
  <si>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</si>
  <si>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</si>
  <si>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</si>
  <si>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</si>
  <si>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</si>
  <si>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</si>
  <si>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</si>
  <si>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</si>
  <si>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</si>
  <si>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</si>
  <si>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</si>
  <si>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</si>
  <si>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</si>
  <si>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</si>
  <si>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</si>
  <si>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</si>
  <si>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</si>
  <si>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</si>
  <si>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</si>
  <si>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</si>
  <si>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</si>
  <si>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</si>
  <si>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</si>
  <si>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</si>
  <si>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</si>
  <si>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</si>
  <si>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</si>
  <si>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</si>
  <si>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</si>
  <si>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</si>
  <si>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</si>
  <si>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</si>
  <si>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</si>
  <si>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</si>
  <si>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</si>
  <si>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</si>
  <si>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</si>
  <si>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</si>
  <si>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</si>
  <si>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</si>
  <si>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</si>
  <si>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</si>
  <si>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</si>
  <si>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</si>
  <si>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</si>
  <si>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</si>
  <si>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</si>
  <si>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</si>
  <si>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</si>
  <si>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</si>
  <si>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</si>
  <si>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</si>
  <si>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</si>
  <si>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</si>
  <si>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</si>
  <si>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</si>
  <si>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</si>
  <si>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</si>
  <si>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</si>
  <si>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</si>
  <si>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</si>
  <si>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</si>
  <si>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</si>
  <si>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</si>
  <si>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</si>
  <si>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</si>
  <si>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</si>
  <si>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</si>
  <si>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</si>
  <si>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</si>
  <si>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</si>
  <si>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</si>
  <si>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</si>
  <si>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</si>
  <si>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</si>
  <si>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</si>
  <si>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</si>
  <si>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</si>
  <si>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</si>
  <si>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</si>
  <si>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</si>
  <si>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</si>
  <si>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</si>
  <si>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</si>
  <si>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</si>
  <si>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</si>
  <si>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</si>
  <si>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</si>
  <si>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</si>
  <si>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</si>
  <si>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</si>
  <si>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</si>
  <si>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</si>
  <si>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</si>
  <si>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</si>
  <si>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</si>
  <si>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</si>
  <si>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</si>
  <si>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</si>
  <si>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</si>
  <si>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</si>
  <si>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</si>
  <si>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</si>
  <si>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</si>
  <si>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</si>
  <si>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</si>
  <si>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</si>
  <si>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</si>
  <si>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</si>
  <si>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</si>
  <si>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</si>
  <si>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</si>
  <si>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</si>
  <si>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</si>
  <si>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</si>
  <si>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</si>
  <si>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</si>
  <si>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</si>
  <si>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</si>
  <si>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</si>
  <si>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</si>
  <si>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</si>
  <si>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</si>
  <si>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</si>
  <si>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</si>
  <si>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</si>
  <si>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</si>
  <si>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</si>
  <si>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</si>
  <si>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</si>
  <si>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</si>
  <si>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</si>
  <si>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</si>
  <si>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</si>
  <si>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</si>
  <si>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</si>
  <si>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</si>
  <si>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</si>
  <si>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</si>
  <si>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</si>
  <si>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</si>
  <si>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</si>
  <si>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</si>
  <si>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</si>
  <si>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</si>
  <si>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</si>
  <si>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</si>
  <si>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</si>
  <si>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</si>
  <si>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</si>
  <si>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</si>
  <si>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</si>
  <si>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</si>
  <si>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</si>
  <si>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</si>
  <si>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</si>
  <si>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</si>
  <si>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</si>
  <si>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</si>
  <si>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</si>
  <si>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</si>
  <si>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</si>
  <si>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</si>
  <si>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</si>
  <si>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</si>
  <si>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</si>
  <si>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</si>
  <si>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</si>
  <si>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</si>
  <si>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</si>
  <si>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</si>
  <si>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</si>
  <si>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</si>
  <si>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</si>
  <si>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</si>
  <si>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</si>
  <si>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</si>
  <si>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</si>
  <si>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</si>
  <si>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</si>
  <si>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</si>
  <si>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</si>
  <si>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</si>
  <si>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</si>
  <si>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</si>
  <si>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</si>
  <si>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</si>
  <si>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</si>
  <si>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</si>
  <si>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</si>
  <si>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</si>
  <si>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</si>
  <si>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</si>
  <si>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</si>
  <si>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</si>
  <si>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</si>
  <si>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</si>
  <si>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</si>
  <si>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</si>
  <si>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</si>
  <si>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</si>
  <si>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</si>
  <si>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</si>
  <si>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</si>
  <si>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</si>
  <si>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</si>
  <si>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</si>
  <si>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</si>
  <si>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</si>
  <si>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</si>
  <si>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</si>
  <si>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</si>
  <si>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</si>
  <si>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</si>
  <si>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</si>
  <si>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</si>
  <si>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</si>
  <si>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</si>
  <si>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</si>
  <si>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</si>
  <si>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</si>
  <si>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</si>
  <si>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</si>
  <si>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</si>
  <si>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</si>
  <si>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</si>
  <si>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</si>
  <si>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</si>
  <si>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</si>
  <si>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</si>
  <si>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</si>
  <si>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</si>
  <si>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</si>
  <si>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</si>
  <si>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</si>
  <si>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</si>
  <si>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</si>
  <si>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</si>
  <si>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</si>
  <si>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</si>
  <si>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</si>
  <si>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</si>
  <si>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</si>
  <si>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</si>
  <si>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</si>
  <si>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</si>
  <si>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</si>
  <si>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</si>
  <si>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</si>
  <si>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</si>
  <si>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</si>
  <si>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</si>
  <si>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</si>
  <si>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</si>
  <si>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</si>
  <si>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</si>
  <si>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</si>
  <si>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</si>
  <si>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</si>
  <si>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</si>
  <si>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</si>
  <si>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</si>
  <si>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</si>
  <si>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</si>
  <si>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</si>
  <si>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</si>
  <si>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</si>
  <si>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</si>
  <si>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</si>
  <si>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</si>
  <si>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</si>
  <si>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</si>
  <si>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</si>
  <si>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</si>
  <si>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</si>
  <si>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</si>
  <si>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</si>
  <si>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</si>
  <si>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</si>
  <si>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</si>
  <si>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</si>
  <si>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</si>
  <si>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</si>
  <si>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</si>
  <si>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</si>
  <si>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</si>
  <si>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</si>
  <si>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</si>
  <si>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</si>
  <si>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</si>
  <si>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</si>
  <si>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</si>
  <si>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</si>
  <si>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</si>
  <si>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</si>
  <si>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</si>
  <si>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</si>
  <si>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</si>
  <si>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</si>
  <si>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</si>
  <si>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</si>
  <si>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</si>
  <si>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</si>
  <si>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</si>
  <si>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</si>
  <si>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</si>
  <si>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</si>
  <si>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</si>
  <si>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</si>
  <si>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</si>
  <si>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</si>
  <si>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</si>
  <si>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</si>
  <si>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</si>
  <si>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</si>
  <si>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</si>
  <si>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</si>
  <si>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</si>
  <si>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</si>
  <si>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</si>
  <si>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</si>
  <si>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</si>
  <si>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</si>
  <si>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</si>
  <si>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</si>
  <si>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</si>
  <si>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</si>
  <si>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</si>
  <si>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</si>
  <si>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</si>
  <si>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</si>
  <si>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</si>
  <si>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</si>
  <si>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</si>
  <si>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</si>
  <si>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</si>
  <si>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</si>
  <si>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</si>
  <si>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</si>
  <si>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</si>
  <si>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</si>
  <si>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</si>
  <si>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</si>
  <si>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</si>
  <si>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</si>
  <si>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</si>
  <si>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</si>
  <si>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</si>
  <si>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</si>
  <si>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</si>
  <si>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</si>
  <si>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</si>
  <si>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</si>
  <si>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</si>
  <si>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</si>
  <si>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</si>
  <si>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</si>
  <si>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</si>
  <si>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</si>
  <si>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</si>
  <si>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</si>
  <si>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</si>
  <si>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</si>
  <si>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</si>
  <si>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</si>
  <si>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</si>
  <si>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</si>
  <si>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</si>
  <si>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</si>
  <si>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</si>
  <si>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</si>
  <si>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</si>
  <si>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</si>
  <si>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</si>
  <si>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</si>
  <si>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</si>
  <si>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</si>
  <si>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</si>
  <si>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</si>
  <si>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</si>
  <si>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</si>
  <si>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</si>
  <si>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</si>
  <si>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</si>
  <si>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</si>
  <si>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</si>
  <si>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</si>
  <si>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</si>
  <si>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</si>
  <si>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</si>
  <si>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</si>
  <si>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</si>
  <si>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</si>
  <si>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</si>
  <si>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</si>
  <si>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</si>
  <si>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</si>
  <si>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</si>
  <si>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</si>
  <si>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</si>
  <si>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</si>
  <si>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</si>
  <si>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</si>
  <si>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</si>
  <si>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</si>
  <si>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</si>
  <si>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</si>
  <si>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</si>
  <si>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</si>
  <si>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</si>
  <si>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</si>
  <si>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</si>
  <si>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</si>
  <si>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</si>
  <si>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</si>
  <si>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</si>
  <si>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</si>
  <si>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</si>
  <si>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</si>
  <si>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</si>
  <si>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</si>
  <si>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</si>
  <si>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</si>
  <si>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</si>
  <si>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</si>
  <si>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</si>
  <si>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</si>
  <si>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</si>
  <si>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</si>
  <si>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</si>
  <si>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</si>
  <si>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</si>
  <si>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</si>
  <si>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</si>
  <si>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</si>
  <si>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</si>
  <si>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</si>
  <si>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</si>
  <si>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</si>
  <si>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</si>
  <si>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</si>
  <si>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</si>
  <si>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</si>
  <si>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</si>
  <si>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</si>
  <si>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</si>
  <si>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</si>
  <si>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</si>
  <si>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</si>
  <si>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</si>
  <si>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</si>
  <si>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</si>
  <si>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</si>
  <si>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</si>
  <si>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</si>
  <si>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</si>
  <si>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</si>
  <si>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</si>
  <si>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</si>
  <si>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</si>
  <si>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</si>
  <si>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</si>
  <si>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</si>
  <si>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</si>
  <si>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</si>
  <si>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</si>
  <si>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</si>
  <si>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</si>
  <si>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</si>
  <si>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</si>
  <si>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</si>
  <si>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</si>
  <si>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</si>
  <si>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</si>
  <si>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</si>
  <si>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</si>
  <si>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</si>
  <si>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</si>
  <si>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</si>
  <si>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</si>
  <si>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</si>
  <si>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</si>
  <si>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</si>
  <si>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</si>
  <si>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</si>
  <si>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</si>
  <si>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</si>
  <si>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</si>
  <si>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</si>
  <si>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</si>
  <si>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</si>
  <si>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</si>
  <si>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</si>
  <si>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</si>
  <si>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</si>
  <si>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</si>
  <si>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</si>
  <si>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</si>
  <si>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</si>
  <si>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</si>
  <si>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</si>
  <si>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</si>
  <si>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</si>
  <si>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</si>
  <si>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</si>
  <si>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</si>
  <si>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</si>
  <si>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</si>
  <si>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</si>
  <si>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</si>
  <si>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</si>
  <si>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</si>
  <si>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</si>
  <si>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</si>
  <si>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</si>
  <si>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</si>
  <si>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</si>
  <si>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</si>
  <si>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</si>
  <si>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</si>
  <si>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</si>
  <si>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</si>
  <si>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</si>
  <si>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</si>
  <si>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</si>
  <si>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</si>
  <si>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</si>
  <si>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</si>
  <si>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</si>
  <si>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</si>
  <si>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</si>
  <si>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</si>
  <si>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</si>
  <si>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</si>
  <si>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</si>
  <si>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</si>
  <si>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</si>
  <si>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</si>
  <si>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</si>
  <si>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</si>
  <si>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</si>
  <si>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</si>
  <si>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</si>
  <si>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</si>
  <si>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</si>
  <si>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</si>
  <si>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</si>
  <si>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</si>
  <si>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</si>
  <si>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</si>
  <si>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</si>
  <si>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</si>
  <si>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</si>
  <si>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</si>
  <si>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</si>
  <si>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</si>
  <si>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</si>
  <si>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</si>
  <si>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</si>
  <si>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</si>
  <si>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</si>
  <si>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</si>
  <si>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</si>
  <si>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</si>
  <si>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</si>
  <si>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</si>
  <si>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</si>
  <si>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</si>
  <si>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</si>
  <si>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</si>
  <si>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</si>
  <si>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</si>
  <si>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</si>
  <si>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</si>
  <si>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</si>
  <si>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</si>
  <si>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</si>
  <si>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</si>
  <si>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</si>
  <si>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</si>
  <si>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</si>
  <si>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</si>
  <si>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</si>
  <si>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</si>
  <si>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</si>
  <si>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</si>
  <si>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</si>
  <si>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</si>
  <si>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</si>
  <si>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</si>
  <si>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</si>
  <si>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</si>
  <si>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</si>
  <si>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</si>
  <si>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</si>
  <si>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</si>
  <si>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</si>
  <si>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</si>
  <si>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</si>
  <si>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</si>
  <si>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</si>
  <si>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</si>
  <si>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</si>
  <si>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</si>
  <si>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</si>
  <si>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</si>
  <si>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</si>
  <si>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</si>
  <si>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</si>
  <si>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</si>
  <si>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</si>
  <si>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</si>
  <si>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</si>
  <si>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</si>
  <si>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</si>
  <si>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</si>
  <si>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</si>
  <si>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</si>
  <si>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</si>
  <si>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</si>
  <si>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</si>
  <si>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</si>
  <si>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</si>
  <si>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</si>
  <si>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</si>
  <si>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</si>
  <si>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</si>
  <si>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</si>
  <si>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</si>
  <si>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</si>
  <si>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</si>
  <si>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</si>
  <si>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</si>
  <si>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</si>
  <si>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</si>
  <si>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</si>
  <si>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</si>
  <si>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</si>
  <si>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</si>
  <si>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</si>
  <si>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</si>
  <si>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</si>
  <si>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</si>
  <si>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</si>
  <si>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</si>
  <si>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</si>
  <si>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</si>
  <si>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</si>
  <si>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</si>
  <si>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</si>
  <si>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</si>
  <si>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</si>
  <si>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</si>
  <si>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</si>
  <si>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</si>
  <si>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</si>
  <si>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</si>
  <si>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</si>
  <si>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</si>
  <si>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</si>
  <si>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</si>
  <si>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</si>
  <si>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</si>
  <si>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</si>
  <si>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</si>
  <si>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</si>
  <si>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</si>
  <si>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</si>
  <si>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</si>
  <si>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</si>
  <si>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</si>
  <si>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</si>
  <si>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</si>
  <si>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</si>
  <si>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</si>
  <si>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</si>
  <si>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</si>
  <si>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</si>
  <si>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</si>
  <si>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</si>
  <si>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</si>
  <si>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</si>
  <si>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</si>
  <si>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</si>
  <si>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</si>
  <si>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</si>
  <si>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</si>
  <si>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</si>
  <si>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</si>
  <si>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</si>
  <si>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</si>
  <si>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</si>
  <si>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</si>
  <si>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</si>
  <si>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</si>
  <si>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</si>
  <si>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</si>
  <si>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</si>
  <si>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</si>
  <si>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</si>
  <si>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</si>
  <si>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</si>
  <si>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</si>
  <si>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</si>
  <si>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</si>
  <si>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</si>
  <si>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</si>
  <si>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</si>
  <si>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</si>
  <si>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</si>
  <si>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</si>
  <si>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</si>
  <si>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</si>
  <si>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</si>
  <si>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</si>
  <si>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</si>
  <si>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</si>
  <si>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</si>
  <si>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</si>
  <si>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</si>
  <si>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</si>
  <si>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</si>
  <si>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</si>
  <si>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</si>
  <si>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</si>
  <si>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</si>
  <si>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</si>
  <si>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</si>
  <si>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</si>
  <si>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</si>
  <si>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</si>
  <si>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</si>
  <si>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</si>
  <si>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</si>
  <si>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</si>
  <si>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</si>
  <si>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</si>
  <si>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</si>
  <si>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</si>
  <si>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</si>
  <si>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</si>
  <si>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</si>
  <si>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</si>
  <si>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</si>
  <si>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</si>
  <si>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</si>
  <si>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</si>
  <si>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</si>
  <si>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</si>
  <si>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</si>
  <si>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</si>
  <si>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</si>
  <si>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</si>
  <si>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</si>
  <si>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</si>
  <si>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</si>
  <si>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</si>
  <si>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</si>
  <si>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</si>
  <si>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</si>
  <si>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</si>
  <si>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</si>
  <si>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</si>
  <si>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</si>
  <si>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</si>
  <si>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</si>
  <si>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</si>
  <si>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</si>
  <si>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</si>
  <si>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</si>
  <si>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</si>
  <si>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</si>
  <si>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</si>
  <si>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</si>
  <si>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</si>
  <si>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</si>
  <si>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</si>
  <si>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</si>
  <si>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</si>
  <si>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</si>
  <si>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</si>
  <si>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</si>
  <si>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</si>
  <si>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</si>
  <si>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</si>
  <si>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</si>
  <si>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</si>
  <si>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</si>
  <si>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</si>
  <si>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</si>
  <si>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</si>
  <si>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</si>
  <si>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</si>
  <si>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</si>
  <si>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</si>
  <si>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</si>
  <si>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</si>
  <si>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</si>
  <si>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</si>
  <si>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</si>
  <si>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</si>
  <si>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</si>
  <si>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</si>
  <si>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</si>
  <si>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</si>
  <si>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</si>
  <si>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</si>
  <si>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</si>
  <si>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</si>
  <si>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</si>
  <si>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</si>
  <si>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</si>
  <si>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</si>
  <si>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</si>
  <si>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</si>
  <si>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</si>
  <si>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</si>
  <si>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</si>
  <si>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</si>
  <si>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</si>
  <si>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</si>
  <si>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</si>
  <si>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</si>
  <si>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</si>
  <si>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</si>
  <si>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</si>
  <si>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</si>
  <si>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</si>
  <si>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</si>
  <si>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</si>
  <si>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</si>
  <si>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</si>
  <si>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</si>
  <si>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</si>
  <si>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</si>
  <si>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</si>
  <si>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</si>
  <si>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</si>
  <si>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</si>
  <si>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</si>
  <si>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</si>
  <si>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</si>
  <si>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</si>
  <si>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</si>
  <si>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</si>
  <si>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</si>
  <si>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</si>
  <si>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</si>
  <si>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</si>
  <si>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</si>
  <si>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</si>
  <si>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</si>
  <si>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</si>
  <si>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</si>
  <si>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</si>
  <si>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</si>
  <si>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</si>
  <si>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</si>
  <si>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</si>
  <si>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</si>
  <si>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</si>
  <si>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</si>
  <si>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</si>
  <si>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</si>
  <si>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</si>
  <si>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</si>
  <si>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</si>
  <si>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</si>
  <si>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</si>
  <si>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</si>
  <si>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</si>
  <si>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</si>
  <si>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</si>
  <si>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</si>
  <si>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</si>
  <si>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</si>
  <si>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</si>
  <si>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</si>
  <si>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</si>
  <si>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</si>
  <si>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</si>
  <si>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</si>
  <si>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</si>
  <si>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</si>
  <si>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</si>
  <si>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</si>
  <si>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</si>
  <si>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</si>
  <si>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</si>
  <si>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</si>
  <si>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</si>
  <si>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</si>
  <si>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</si>
  <si>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</si>
  <si>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</si>
  <si>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</si>
  <si>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</si>
  <si>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</si>
  <si>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</si>
  <si>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</si>
  <si>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</si>
  <si>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</si>
  <si>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</si>
  <si>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</si>
  <si>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</si>
  <si>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</si>
  <si>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</si>
  <si>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</si>
  <si>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</si>
  <si>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</si>
  <si>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</si>
  <si>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</si>
  <si>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</si>
  <si>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</si>
  <si>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</si>
  <si>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</si>
  <si>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</si>
  <si>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</si>
  <si>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</si>
  <si>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</si>
  <si>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</si>
  <si>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</si>
  <si>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</si>
  <si>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</si>
  <si>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</si>
  <si>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</si>
  <si>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</si>
  <si>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</si>
  <si>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</si>
  <si>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</si>
  <si>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</si>
  <si>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</si>
  <si>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</si>
  <si>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</si>
  <si>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</si>
  <si>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</si>
  <si>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</si>
  <si>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</si>
  <si>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</si>
  <si>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</si>
  <si>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</si>
  <si>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</si>
  <si>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</si>
  <si>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</si>
  <si>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</si>
  <si>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</si>
  <si>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</si>
  <si>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</si>
  <si>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</si>
  <si>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</si>
  <si>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</si>
  <si>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</si>
  <si>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</si>
  <si>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</si>
  <si>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</si>
  <si>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</si>
  <si>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</si>
  <si>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</si>
  <si>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</si>
  <si>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</si>
  <si>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</si>
  <si>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</si>
  <si>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</si>
  <si>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</si>
  <si>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</si>
  <si>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</si>
  <si>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</si>
  <si>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</si>
  <si>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</si>
  <si>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</si>
  <si>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</si>
  <si>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</si>
  <si>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</si>
  <si>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</si>
  <si>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</si>
  <si>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</si>
  <si>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</si>
  <si>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</si>
  <si>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</si>
  <si>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</si>
  <si>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</si>
  <si>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</si>
  <si>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</si>
  <si>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</si>
  <si>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</si>
  <si>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</si>
  <si>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</si>
  <si>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</si>
  <si>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</si>
  <si>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</si>
  <si>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</si>
  <si>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</si>
  <si>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</si>
  <si>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</si>
  <si>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</si>
  <si>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</si>
  <si>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</si>
  <si>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</si>
  <si>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</si>
  <si>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</si>
  <si>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</si>
  <si>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</si>
  <si>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</si>
  <si>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</si>
  <si>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</si>
  <si>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</si>
  <si>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</si>
  <si>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</si>
  <si>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</si>
  <si>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</si>
  <si>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</si>
  <si>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</si>
  <si>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</si>
  <si>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</si>
  <si>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</si>
  <si>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</si>
  <si>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</si>
  <si>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</si>
  <si>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</si>
  <si>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</si>
  <si>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</si>
  <si>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</si>
  <si>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</si>
  <si>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</si>
  <si>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</si>
  <si>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</si>
  <si>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</si>
  <si>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</si>
  <si>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</si>
  <si>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</si>
  <si>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</si>
  <si>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</si>
  <si>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</si>
  <si>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</si>
  <si>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</si>
  <si>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</si>
  <si>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</si>
  <si>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</si>
  <si>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</si>
  <si>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</si>
  <si>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</si>
  <si>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</si>
  <si>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</si>
  <si>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</si>
  <si>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</si>
  <si>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</si>
  <si>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</si>
  <si>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</si>
  <si>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</si>
  <si>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</si>
  <si>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</si>
  <si>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</si>
  <si>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</si>
  <si>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</si>
  <si>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</si>
  <si>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</si>
  <si>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</si>
  <si>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</si>
  <si>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</si>
  <si>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</si>
  <si>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</si>
  <si>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</si>
  <si>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</si>
  <si>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</si>
  <si>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</si>
  <si>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</si>
  <si>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</si>
  <si>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</si>
  <si>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</si>
  <si>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</si>
  <si>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</si>
  <si>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</si>
  <si>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</si>
  <si>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</si>
  <si>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</si>
  <si>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</si>
  <si>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</si>
  <si>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</si>
  <si>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</si>
  <si>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</si>
  <si>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</si>
  <si>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</si>
  <si>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</si>
  <si>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</si>
  <si>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</si>
  <si>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</si>
  <si>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</si>
  <si>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</si>
  <si>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</si>
  <si>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</si>
  <si>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</si>
  <si>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</si>
  <si>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</si>
  <si>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</si>
  <si>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</si>
  <si>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</si>
  <si>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</si>
  <si>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</si>
  <si>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</si>
  <si>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</si>
  <si>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</si>
  <si>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</si>
  <si>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</si>
  <si>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</si>
  <si>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</si>
  <si>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</si>
  <si>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</si>
  <si>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</si>
  <si>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</si>
  <si>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</si>
  <si>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</si>
  <si>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</si>
  <si>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</si>
  <si>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</si>
  <si>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</si>
  <si>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</si>
  <si>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</si>
  <si>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</si>
  <si>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</si>
  <si>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</si>
  <si>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</si>
  <si>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</si>
  <si>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</si>
  <si>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</si>
  <si>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</si>
  <si>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</si>
  <si>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</si>
  <si>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</si>
  <si>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</si>
  <si>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</si>
  <si>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</si>
  <si>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</si>
  <si>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</si>
  <si>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</si>
  <si>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</si>
  <si>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</si>
  <si>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</si>
  <si>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</si>
  <si>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</si>
  <si>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</si>
  <si>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</si>
  <si>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</si>
  <si>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</si>
  <si>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</si>
  <si>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</si>
  <si>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</si>
  <si>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</si>
  <si>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</si>
  <si>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</si>
  <si>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</si>
  <si>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</si>
  <si>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</si>
  <si>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</si>
  <si>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</si>
  <si>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</si>
  <si>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</si>
  <si>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</si>
  <si>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</si>
  <si>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</si>
  <si>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</si>
  <si>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</si>
  <si>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</si>
  <si>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</si>
  <si>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</si>
  <si>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</si>
  <si>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</si>
  <si>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</si>
  <si>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</si>
  <si>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</si>
  <si>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</si>
  <si>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</si>
  <si>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</si>
  <si>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</si>
  <si>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</si>
  <si>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</si>
  <si>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</si>
  <si>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</si>
  <si>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</si>
  <si>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</si>
  <si>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</si>
  <si>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</si>
  <si>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</si>
  <si>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</si>
  <si>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</si>
  <si>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</si>
  <si>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</si>
  <si>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</si>
  <si>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</si>
  <si>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</si>
  <si>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</si>
  <si>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</si>
  <si>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</si>
  <si>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</si>
  <si>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</si>
  <si>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</si>
  <si>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</si>
  <si>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</si>
  <si>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</si>
  <si>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</si>
  <si>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</si>
  <si>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</si>
  <si>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</si>
  <si>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</si>
  <si>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</si>
  <si>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</si>
  <si>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</si>
  <si>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</si>
  <si>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</si>
  <si>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</si>
  <si>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</si>
  <si>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</si>
  <si>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</si>
  <si>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</si>
  <si>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</si>
  <si>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</si>
  <si>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</si>
  <si>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</si>
  <si>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</si>
  <si>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</si>
  <si>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</si>
  <si>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</si>
  <si>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</si>
  <si>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</si>
  <si>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</si>
  <si>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</si>
  <si>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</si>
  <si>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</si>
  <si>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</si>
  <si>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</si>
  <si>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</si>
  <si>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</si>
  <si>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</si>
  <si>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</si>
  <si>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</si>
  <si>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</si>
  <si>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</si>
  <si>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</si>
  <si>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</si>
  <si>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</si>
  <si>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</si>
  <si>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</si>
  <si>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</si>
  <si>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</si>
  <si>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</si>
  <si>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</si>
  <si>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</si>
  <si>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</si>
  <si>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</si>
  <si>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</si>
  <si>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</si>
  <si>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</si>
  <si>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</si>
  <si>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</si>
  <si>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</si>
  <si>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</si>
  <si>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</si>
  <si>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</si>
  <si>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</si>
  <si>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</si>
  <si>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</si>
  <si>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</si>
  <si>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</si>
  <si>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</si>
  <si>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</si>
  <si>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</si>
  <si>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</si>
  <si>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</si>
  <si>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</si>
  <si>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</si>
  <si>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</si>
  <si>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</si>
  <si>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</si>
  <si>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</si>
  <si>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</si>
  <si>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</si>
  <si>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</si>
  <si>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</si>
  <si>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</si>
  <si>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</si>
  <si>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</si>
  <si>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</si>
  <si>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</si>
  <si>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</si>
  <si>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</si>
  <si>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</si>
  <si>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</si>
  <si>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</si>
  <si>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</si>
  <si>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</si>
  <si>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</si>
  <si>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</si>
  <si>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</si>
  <si>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</si>
  <si>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</si>
  <si>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</si>
  <si>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</si>
  <si>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</si>
  <si>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</si>
  <si>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</si>
  <si>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</si>
  <si>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</si>
  <si>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</si>
  <si>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</si>
  <si>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</si>
  <si>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</si>
  <si>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</si>
  <si>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</si>
  <si>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</si>
  <si>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</si>
  <si>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</si>
  <si>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</si>
  <si>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</si>
  <si>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</si>
  <si>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</si>
  <si>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</si>
  <si>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</si>
  <si>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</si>
  <si>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</si>
  <si>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</si>
  <si>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</si>
  <si>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</si>
  <si>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</si>
  <si>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</si>
  <si>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</si>
  <si>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</si>
  <si>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</si>
  <si>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</si>
  <si>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</si>
  <si>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</si>
  <si>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</si>
  <si>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</si>
  <si>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</si>
  <si>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</si>
  <si>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</si>
  <si>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</si>
  <si>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</si>
  <si>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</si>
  <si>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</si>
  <si>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</si>
  <si>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</si>
  <si>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</si>
  <si>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</si>
  <si>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</si>
  <si>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</si>
  <si>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</si>
  <si>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</si>
  <si>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</si>
  <si>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</si>
  <si>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</si>
  <si>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</si>
  <si>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</si>
  <si>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</si>
  <si>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</si>
  <si>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</si>
  <si>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</si>
  <si>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</si>
  <si>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</si>
  <si>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</si>
  <si>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</si>
  <si>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</si>
  <si>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</si>
  <si>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</si>
  <si>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</si>
  <si>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</si>
  <si>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</si>
  <si>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</si>
  <si>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</si>
  <si>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</si>
  <si>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</si>
  <si>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</si>
  <si>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</si>
  <si>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</si>
  <si>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</si>
  <si>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</si>
  <si>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</si>
  <si>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</si>
  <si>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</si>
  <si>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</si>
  <si>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</si>
  <si>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</si>
  <si>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</si>
  <si>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</si>
  <si>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</si>
  <si>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</si>
  <si>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</si>
  <si>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</si>
  <si>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</si>
  <si>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</si>
  <si>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</si>
  <si>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</si>
  <si>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</si>
  <si>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</si>
  <si>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</si>
  <si>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</si>
  <si>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</si>
  <si>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</si>
  <si>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</si>
  <si>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</si>
  <si>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</si>
  <si>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</si>
  <si>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</si>
  <si>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</si>
  <si>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</si>
  <si>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</si>
  <si>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</si>
  <si>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</si>
  <si>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</si>
  <si>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</si>
  <si>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</si>
  <si>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</si>
  <si>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</si>
  <si>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</si>
  <si>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</si>
  <si>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</si>
  <si>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</si>
  <si>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</si>
  <si>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</si>
  <si>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</si>
  <si>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</si>
  <si>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</si>
  <si>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</si>
  <si>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</si>
  <si>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</si>
  <si>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</si>
  <si>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</si>
  <si>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</si>
  <si>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</si>
  <si>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</si>
  <si>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</si>
  <si>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</si>
  <si>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</si>
  <si>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</si>
  <si>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</si>
  <si>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</si>
  <si>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</si>
  <si>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</si>
  <si>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</si>
  <si>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</si>
  <si>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</si>
  <si>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</si>
  <si>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</si>
  <si>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</si>
  <si>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</si>
  <si>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</si>
  <si>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</si>
  <si>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</si>
  <si>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</si>
  <si>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</si>
  <si>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</si>
  <si>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</si>
  <si>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</si>
  <si>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</si>
  <si>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</si>
  <si>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</si>
  <si>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</si>
  <si>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</si>
  <si>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</si>
  <si>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</si>
  <si>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</si>
  <si>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</si>
  <si>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</si>
  <si>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</si>
  <si>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</si>
  <si>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</si>
  <si>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</si>
  <si>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</si>
  <si>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</si>
  <si>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</si>
  <si>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</si>
  <si>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</si>
  <si>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</si>
  <si>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</si>
  <si>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</si>
  <si>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</si>
  <si>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</si>
  <si>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</si>
  <si>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</si>
  <si>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</si>
  <si>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</si>
  <si>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</si>
  <si>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</si>
  <si>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</si>
  <si>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</si>
  <si>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</si>
  <si>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</si>
  <si>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</si>
  <si>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</si>
  <si>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</si>
  <si>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</si>
  <si>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</si>
  <si>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</si>
  <si>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</si>
  <si>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</si>
  <si>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</si>
  <si>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</si>
  <si>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</si>
  <si>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</si>
  <si>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</si>
  <si>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</si>
  <si>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</si>
  <si>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</si>
  <si>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</si>
  <si>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</si>
  <si>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</si>
  <si>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</si>
  <si>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</si>
  <si>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</si>
  <si>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</si>
  <si>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</si>
  <si>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</si>
  <si>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</si>
  <si>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</si>
  <si>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</si>
  <si>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</si>
  <si>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</si>
  <si>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</si>
  <si>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</si>
  <si>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</si>
  <si>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</si>
  <si>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</si>
  <si>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</si>
  <si>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</si>
  <si>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</si>
  <si>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</si>
  <si>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</si>
  <si>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</si>
  <si>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</si>
  <si>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</si>
  <si>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</si>
  <si>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</si>
  <si>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</si>
  <si>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</si>
  <si>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</si>
  <si>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</si>
  <si>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</si>
  <si>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</si>
  <si>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</si>
  <si>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</si>
  <si>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</si>
  <si>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</si>
  <si>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</si>
  <si>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</si>
  <si>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</si>
  <si>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</si>
  <si>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</si>
  <si>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</si>
  <si>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</si>
  <si>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</si>
  <si>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</si>
  <si>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</si>
  <si>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</si>
  <si>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</si>
  <si>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</si>
  <si>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</si>
  <si>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</si>
  <si>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</si>
  <si>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</si>
  <si>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</si>
  <si>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</si>
  <si>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</si>
  <si>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</si>
  <si>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</si>
  <si>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</si>
  <si>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</si>
  <si>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</si>
  <si>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</si>
  <si>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</si>
  <si>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</si>
  <si>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</si>
  <si>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</si>
  <si>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</si>
  <si>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</si>
  <si>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</si>
  <si>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</si>
  <si>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</si>
  <si>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</si>
  <si>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</si>
  <si>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</si>
  <si>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</si>
  <si>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</si>
  <si>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</si>
  <si>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</si>
  <si>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</si>
  <si>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</si>
  <si>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</si>
  <si>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</si>
  <si>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</si>
  <si>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</si>
  <si>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</si>
  <si>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</si>
  <si>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</si>
  <si>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</si>
  <si>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</si>
  <si>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</si>
  <si>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</si>
  <si>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</si>
  <si>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</si>
  <si>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</si>
  <si>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</si>
  <si>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</si>
  <si>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</si>
  <si>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</si>
  <si>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</si>
  <si>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</si>
  <si>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</si>
  <si>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</si>
  <si>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</si>
  <si>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</si>
  <si>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</si>
  <si>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</si>
  <si>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</si>
  <si>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</si>
  <si>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</si>
  <si>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</si>
  <si>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</si>
  <si>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</si>
  <si>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</si>
  <si>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</si>
  <si>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</si>
  <si>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</si>
  <si>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</si>
  <si>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</si>
  <si>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</si>
  <si>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</si>
  <si>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</si>
  <si>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</si>
  <si>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</si>
  <si>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</si>
  <si>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</si>
  <si>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</si>
  <si>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</si>
  <si>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</si>
  <si>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</si>
  <si>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</si>
  <si>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</si>
  <si>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</si>
  <si>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</si>
  <si>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</si>
  <si>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</si>
  <si>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</si>
  <si>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</si>
  <si>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</si>
  <si>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</si>
  <si>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</si>
  <si>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</si>
  <si>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</si>
  <si>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</si>
  <si>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</si>
  <si>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</si>
  <si>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</si>
  <si>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</si>
  <si>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</si>
  <si>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</si>
  <si>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</si>
  <si>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</si>
  <si>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</si>
  <si>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</si>
  <si>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</si>
  <si>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</si>
  <si>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</si>
  <si>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</si>
  <si>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</si>
  <si>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</si>
  <si>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</si>
  <si>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</si>
  <si>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</si>
  <si>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</si>
  <si>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</si>
  <si>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</si>
  <si>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</si>
  <si>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</si>
  <si>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</si>
  <si>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</si>
  <si>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</si>
  <si>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</si>
  <si>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</si>
  <si>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</si>
  <si>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</si>
  <si>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</si>
  <si>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</si>
  <si>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</si>
  <si>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</si>
  <si>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</si>
  <si>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</si>
  <si>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</si>
  <si>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</si>
  <si>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</si>
  <si>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</si>
  <si>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</si>
  <si>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</si>
  <si>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</si>
  <si>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</si>
  <si>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</si>
  <si>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</si>
  <si>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</si>
  <si>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</si>
  <si>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</si>
  <si>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</si>
  <si>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</si>
  <si>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</si>
  <si>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</si>
  <si>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</si>
  <si>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</si>
  <si>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</si>
  <si>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</si>
  <si>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</si>
  <si>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</si>
  <si>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</si>
  <si>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</si>
  <si>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</si>
  <si>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</si>
  <si>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</si>
  <si>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</si>
  <si>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</si>
  <si>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</si>
  <si>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</si>
  <si>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</si>
  <si>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</si>
  <si>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</si>
  <si>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</si>
  <si>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</si>
  <si>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</si>
  <si>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</si>
  <si>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</si>
  <si>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</si>
  <si>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</si>
  <si>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</si>
  <si>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</si>
  <si>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</si>
  <si>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</si>
  <si>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</si>
  <si>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</si>
  <si>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</si>
  <si>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</si>
  <si>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</si>
  <si>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</si>
  <si>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</si>
  <si>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</si>
  <si>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</si>
  <si>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</si>
  <si>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</si>
  <si>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</si>
  <si>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</si>
  <si>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</si>
  <si>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</si>
  <si>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</si>
  <si>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</si>
  <si>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</si>
  <si>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</si>
  <si>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</si>
  <si>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</si>
  <si>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</si>
  <si>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</si>
  <si>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</si>
  <si>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</si>
  <si>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</si>
  <si>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</si>
  <si>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</si>
  <si>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</si>
  <si>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</si>
  <si>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</si>
  <si>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</si>
  <si>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</si>
  <si>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</si>
  <si>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</si>
  <si>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</si>
  <si>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</si>
  <si>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</si>
  <si>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</si>
  <si>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</si>
  <si>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</si>
  <si>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</si>
  <si>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</si>
  <si>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</si>
  <si>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</si>
  <si>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</si>
  <si>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</si>
  <si>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</si>
  <si>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</si>
  <si>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</si>
  <si>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</si>
  <si>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</si>
  <si>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</si>
  <si>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</si>
  <si>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</si>
  <si>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</si>
  <si>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</si>
  <si>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</si>
  <si>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</si>
  <si>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</si>
  <si>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</si>
  <si>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</si>
  <si>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</si>
  <si>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</si>
  <si>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</si>
  <si>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</si>
  <si>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</si>
  <si>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</si>
  <si>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</si>
  <si>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</si>
  <si>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</si>
  <si>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</si>
  <si>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</si>
  <si>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</si>
  <si>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</si>
  <si>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</si>
  <si>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</si>
  <si>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</si>
  <si>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</si>
  <si>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</si>
  <si>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</si>
  <si>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</si>
  <si>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</si>
  <si>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</si>
  <si>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</si>
  <si>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</si>
  <si>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</si>
  <si>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</si>
  <si>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</si>
  <si>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</si>
  <si>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</si>
  <si>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</si>
  <si>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</si>
  <si>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</si>
  <si>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</si>
  <si>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</si>
  <si>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</si>
  <si>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</si>
  <si>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</si>
  <si>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</si>
  <si>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</si>
  <si>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</si>
  <si>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</si>
  <si>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</si>
  <si>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</si>
  <si>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</si>
  <si>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</si>
  <si>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</si>
  <si>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</si>
  <si>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</si>
  <si>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</si>
  <si>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</si>
  <si>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</si>
  <si>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</si>
  <si>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</si>
  <si>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</si>
  <si>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</si>
  <si>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</si>
  <si>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</si>
  <si>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</si>
  <si>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</si>
  <si>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</si>
  <si>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</si>
  <si>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</si>
  <si>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</si>
  <si>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</si>
  <si>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</si>
  <si>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</si>
  <si>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</si>
  <si>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</si>
  <si>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</si>
  <si>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</si>
  <si>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</si>
  <si>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</si>
  <si>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</si>
  <si>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</si>
  <si>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</si>
  <si>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</si>
  <si>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</si>
  <si>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</si>
  <si>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</si>
  <si>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</si>
  <si>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</si>
  <si>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</si>
  <si>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</si>
  <si>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</si>
  <si>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</si>
  <si>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</si>
  <si>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</si>
  <si>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</si>
  <si>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</si>
  <si>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</si>
  <si>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</si>
  <si>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</si>
  <si>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</si>
  <si>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</si>
  <si>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</si>
  <si>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</si>
  <si>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</si>
  <si>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</si>
  <si>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</si>
  <si>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</si>
  <si>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</si>
  <si>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</si>
  <si>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</si>
  <si>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</si>
  <si>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</si>
  <si>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</si>
  <si>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</si>
  <si>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</si>
  <si>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</si>
  <si>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</si>
  <si>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</si>
  <si>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</si>
  <si>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</si>
  <si>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</si>
  <si>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</si>
  <si>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</si>
  <si>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</si>
  <si>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</si>
  <si>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</si>
  <si>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</si>
  <si>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</si>
  <si>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</si>
  <si>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</si>
  <si>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</si>
  <si>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</si>
  <si>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</si>
  <si>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</si>
  <si>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</si>
  <si>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</si>
  <si>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</si>
  <si>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</si>
  <si>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</si>
  <si>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</si>
  <si>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</si>
  <si>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</si>
  <si>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</si>
  <si>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</si>
  <si>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</si>
  <si>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</si>
  <si>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</si>
  <si>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</si>
  <si>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</si>
  <si>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</si>
  <si>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</si>
  <si>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</si>
  <si>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</si>
  <si>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</si>
  <si>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</si>
  <si>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</si>
  <si>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</si>
  <si>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</si>
  <si>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</si>
  <si>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</si>
  <si>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</si>
  <si>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</si>
  <si>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</si>
  <si>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</si>
  <si>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</si>
  <si>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</si>
  <si>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</si>
  <si>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</si>
  <si>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</si>
  <si>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</si>
  <si>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</si>
  <si>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</si>
  <si>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</si>
  <si>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</si>
  <si>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</si>
  <si>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</si>
  <si>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</si>
  <si>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</si>
  <si>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</si>
  <si>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</si>
  <si>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</si>
  <si>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</si>
  <si>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</si>
  <si>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</si>
  <si>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</si>
  <si>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</si>
  <si>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</si>
  <si>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</si>
  <si>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</si>
  <si>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</si>
  <si>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</si>
  <si>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</si>
  <si>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</si>
  <si>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</si>
  <si>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</si>
  <si>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</si>
  <si>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</si>
  <si>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</si>
  <si>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</si>
  <si>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</si>
  <si>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</si>
  <si>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</si>
  <si>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</si>
  <si>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</si>
  <si>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</si>
  <si>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</si>
  <si>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</si>
  <si>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</si>
  <si>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</si>
  <si>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</si>
  <si>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</si>
  <si>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</si>
  <si>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</si>
  <si>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</si>
  <si>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</si>
  <si>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</si>
  <si>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</si>
  <si>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</si>
  <si>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</si>
  <si>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</si>
  <si>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</si>
  <si>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</si>
  <si>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</si>
  <si>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</si>
  <si>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</si>
  <si>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</si>
  <si>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</si>
  <si>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</si>
  <si>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</si>
  <si>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</si>
  <si>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</si>
  <si>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</si>
  <si>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</si>
  <si>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</si>
  <si>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</si>
  <si>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</si>
  <si>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</si>
  <si>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</si>
  <si>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</si>
  <si>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</si>
  <si>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</si>
  <si>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</si>
  <si>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</si>
  <si>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</si>
  <si>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</si>
  <si>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</si>
  <si>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</si>
  <si>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</si>
  <si>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</si>
  <si>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</si>
  <si>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</si>
  <si>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</si>
  <si>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</si>
  <si>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</si>
  <si>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</si>
  <si>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</si>
  <si>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</si>
  <si>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</si>
  <si>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</si>
  <si>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</si>
  <si>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</si>
  <si>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</si>
  <si>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</si>
  <si>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</si>
  <si>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</si>
  <si>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</si>
  <si>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</si>
  <si>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</si>
  <si>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</si>
  <si>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</si>
  <si>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</si>
  <si>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</si>
  <si>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</si>
  <si>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</si>
  <si>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</si>
  <si>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</si>
  <si>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</si>
  <si>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</si>
  <si>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</si>
  <si>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</si>
  <si>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</si>
  <si>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</si>
  <si>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</si>
  <si>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</si>
  <si>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</si>
  <si>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</si>
  <si>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</si>
  <si>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</si>
  <si>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</si>
  <si>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</si>
  <si>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</si>
  <si>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</si>
  <si>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</si>
  <si>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</si>
  <si>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</si>
  <si>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</si>
  <si>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</si>
  <si>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</si>
  <si>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</si>
  <si>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</si>
  <si>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</si>
  <si>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</si>
  <si>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</si>
  <si>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</si>
  <si>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</si>
  <si>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</si>
  <si>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</si>
  <si>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</si>
  <si>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</si>
  <si>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</si>
  <si>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</si>
  <si>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</si>
  <si>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</si>
  <si>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</si>
  <si>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</si>
  <si>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</si>
  <si>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</si>
  <si>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</si>
  <si>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</si>
  <si>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</si>
  <si>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</si>
  <si>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</si>
  <si>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</si>
  <si>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</si>
  <si>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</si>
  <si>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</si>
  <si>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</si>
  <si>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</si>
  <si>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</si>
  <si>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</si>
  <si>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</si>
  <si>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</si>
  <si>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</si>
  <si>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</si>
  <si>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</si>
  <si>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</si>
  <si>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</si>
  <si>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</si>
  <si>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</si>
  <si>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</si>
  <si>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</si>
  <si>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</si>
  <si>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</si>
  <si>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</si>
  <si>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</si>
  <si>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</si>
  <si>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</si>
  <si>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</si>
  <si>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</si>
  <si>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</si>
  <si>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</si>
  <si>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</si>
  <si>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</si>
  <si>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</si>
  <si>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</si>
  <si>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</si>
  <si>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</si>
  <si>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</si>
  <si>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</si>
  <si>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</si>
  <si>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</si>
  <si>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</si>
  <si>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</si>
  <si>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</si>
  <si>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</si>
  <si>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</si>
  <si>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</si>
  <si>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</si>
  <si>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</si>
  <si>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</si>
  <si>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</si>
  <si>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</si>
  <si>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</si>
  <si>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</si>
  <si>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</si>
  <si>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</si>
  <si>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</si>
  <si>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</si>
  <si>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</si>
  <si>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</si>
  <si>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</si>
  <si>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</si>
  <si>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</si>
  <si>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</si>
  <si>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</si>
  <si>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</si>
  <si>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</si>
  <si>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</si>
  <si>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</si>
  <si>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</si>
  <si>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</si>
  <si>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</si>
  <si>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</si>
  <si>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</si>
  <si>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</si>
  <si>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</si>
  <si>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</si>
  <si>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</si>
  <si>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</si>
  <si>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</si>
  <si>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</si>
  <si>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</si>
  <si>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</si>
  <si>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</si>
  <si>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</si>
  <si>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</si>
  <si>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</si>
  <si>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</si>
  <si>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</si>
  <si>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</si>
  <si>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</si>
  <si>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</si>
  <si>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</si>
  <si>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</si>
  <si>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</si>
  <si>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</si>
  <si>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</si>
  <si>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</si>
  <si>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</si>
  <si>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</si>
  <si>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</si>
  <si>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</si>
  <si>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</si>
  <si>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</si>
  <si>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</si>
  <si>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</si>
  <si>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</si>
  <si>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</si>
  <si>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</si>
  <si>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</si>
  <si>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</si>
  <si>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</si>
  <si>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</si>
  <si>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</si>
  <si>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</si>
  <si>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</si>
  <si>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</si>
  <si>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</si>
  <si>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</si>
  <si>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</si>
  <si>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</si>
  <si>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</si>
  <si>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</si>
  <si>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</si>
  <si>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</si>
  <si>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</si>
  <si>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</si>
  <si>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</si>
  <si>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</si>
  <si>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</si>
  <si>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</si>
  <si>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</si>
  <si>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</si>
  <si>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</si>
  <si>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</si>
  <si>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</si>
  <si>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</si>
  <si>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</si>
  <si>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</si>
  <si>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</si>
  <si>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</si>
  <si>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</si>
  <si>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</si>
  <si>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</si>
  <si>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</si>
  <si>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</si>
  <si>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</si>
  <si>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</si>
  <si>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</si>
  <si>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</si>
  <si>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</si>
  <si>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</si>
  <si>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</si>
  <si>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</si>
  <si>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</si>
  <si>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</si>
  <si>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</si>
  <si>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</si>
  <si>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</si>
  <si>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</si>
  <si>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</si>
  <si>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</si>
  <si>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</si>
  <si>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</si>
  <si>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</si>
  <si>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</si>
  <si>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</si>
  <si>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</si>
  <si>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</si>
  <si>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</si>
  <si>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</si>
  <si>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</si>
  <si>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</si>
  <si>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</si>
  <si>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</si>
  <si>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</si>
  <si>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</si>
  <si>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</si>
  <si>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</si>
  <si>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</si>
  <si>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</si>
  <si>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</si>
  <si>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</si>
  <si>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</si>
  <si>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</si>
  <si>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</si>
  <si>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</si>
  <si>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</si>
  <si>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</si>
  <si>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</si>
  <si>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</si>
  <si>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</si>
  <si>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</si>
  <si>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</si>
  <si>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</si>
  <si>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</si>
  <si>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</si>
  <si>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</si>
  <si>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</si>
  <si>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</si>
  <si>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</si>
  <si>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</si>
  <si>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</si>
  <si>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</si>
  <si>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</si>
  <si>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</si>
  <si>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</si>
  <si>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</si>
  <si>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</si>
  <si>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</si>
  <si>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</si>
  <si>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</si>
  <si>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</si>
  <si>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</si>
  <si>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</si>
  <si>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</si>
  <si>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</si>
  <si>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</si>
  <si>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</si>
  <si>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</si>
  <si>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</si>
  <si>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</si>
  <si>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</si>
  <si>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</si>
  <si>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</si>
  <si>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</si>
  <si>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</si>
  <si>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</si>
  <si>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</si>
  <si>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</si>
  <si>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</si>
  <si>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</si>
  <si>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</si>
  <si>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</si>
  <si>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</si>
  <si>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</si>
  <si>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</si>
  <si>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</si>
  <si>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</si>
  <si>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</si>
  <si>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</si>
  <si>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</si>
  <si>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</si>
  <si>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</si>
  <si>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</si>
  <si>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</si>
  <si>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</si>
  <si>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</si>
  <si>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</si>
  <si>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</si>
  <si>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</si>
  <si>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</si>
  <si>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</si>
  <si>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</si>
  <si>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</si>
  <si>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</si>
  <si>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</si>
  <si>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</si>
  <si>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</si>
  <si>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</si>
  <si>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</si>
  <si>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</si>
  <si>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</si>
  <si>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</si>
  <si>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</si>
  <si>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</si>
  <si>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</si>
  <si>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</si>
  <si>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</si>
  <si>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</si>
  <si>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</si>
  <si>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</si>
  <si>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</si>
  <si>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</si>
  <si>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</si>
  <si>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</si>
  <si>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</si>
  <si>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</si>
  <si>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</si>
  <si>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</si>
  <si>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</si>
  <si>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</si>
  <si>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</si>
  <si>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</si>
  <si>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</si>
  <si>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</si>
  <si>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</si>
  <si>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</si>
  <si>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</si>
  <si>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</si>
  <si>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</si>
  <si>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</si>
  <si>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</si>
  <si>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</si>
  <si>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</si>
  <si>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</si>
  <si>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</si>
  <si>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</si>
  <si>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</si>
  <si>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</si>
  <si>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</si>
  <si>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</si>
  <si>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</si>
  <si>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</si>
  <si>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</si>
  <si>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</si>
  <si>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</si>
  <si>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</si>
  <si>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</si>
  <si>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</si>
  <si>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</si>
  <si>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</si>
  <si>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</si>
  <si>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</si>
  <si>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</si>
  <si>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</si>
  <si>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</si>
  <si>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</si>
  <si>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</si>
  <si>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</si>
  <si>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</si>
  <si>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</si>
  <si>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</si>
  <si>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</si>
  <si>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</si>
  <si>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</si>
  <si>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</si>
  <si>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</si>
  <si>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</si>
  <si>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</si>
  <si>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</si>
  <si>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</si>
  <si>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</si>
  <si>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</si>
  <si>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</si>
  <si>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</si>
  <si>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</si>
  <si>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</si>
  <si>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</si>
  <si>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</si>
  <si>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</si>
  <si>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</si>
  <si>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</si>
  <si>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</si>
  <si>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</si>
  <si>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</si>
  <si>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</si>
  <si>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</si>
  <si>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</si>
  <si>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</si>
  <si>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</si>
  <si>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</si>
  <si>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</si>
  <si>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</si>
  <si>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</si>
  <si>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</si>
  <si>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</si>
  <si>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</si>
  <si>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</si>
  <si>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</si>
  <si>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</si>
  <si>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</si>
  <si>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</si>
  <si>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</si>
  <si>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</si>
  <si>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</si>
  <si>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</si>
  <si>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</si>
  <si>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</si>
  <si>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</si>
  <si>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</si>
  <si>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</si>
  <si>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</si>
  <si>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</si>
  <si>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</si>
  <si>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</si>
  <si>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</si>
  <si>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</si>
  <si>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</si>
  <si>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</si>
  <si>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</si>
  <si>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</si>
  <si>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</si>
  <si>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</si>
  <si>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</si>
  <si>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</si>
  <si>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</si>
  <si>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</si>
  <si>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</si>
  <si>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</si>
  <si>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</si>
  <si>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</si>
  <si>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</si>
  <si>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</si>
  <si>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</si>
  <si>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</si>
  <si>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</si>
  <si>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</si>
  <si>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</si>
  <si>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</si>
  <si>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</si>
  <si>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</si>
  <si>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</si>
  <si>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</si>
  <si>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</si>
  <si>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</si>
  <si>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</si>
  <si>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</si>
  <si>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</si>
  <si>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</si>
  <si>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</si>
  <si>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</si>
  <si>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</si>
  <si>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</si>
  <si>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</si>
  <si>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</si>
  <si>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</si>
  <si>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</si>
  <si>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</si>
  <si>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</si>
  <si>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</si>
  <si>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</si>
  <si>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</si>
  <si>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</si>
  <si>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</si>
  <si>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</si>
  <si>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</si>
  <si>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</si>
  <si>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</si>
  <si>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</si>
  <si>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</si>
  <si>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</si>
  <si>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</si>
  <si>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</si>
  <si>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</si>
  <si>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</si>
  <si>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</si>
  <si>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</si>
  <si>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</si>
  <si>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</si>
  <si>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</si>
  <si>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</si>
  <si>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</si>
  <si>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</si>
  <si>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</si>
  <si>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</si>
  <si>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</si>
  <si>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</si>
  <si>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</si>
  <si>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</si>
  <si>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</si>
  <si>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</si>
  <si>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</si>
  <si>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</si>
  <si>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</si>
  <si>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</si>
  <si>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</si>
  <si>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</si>
  <si>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</si>
  <si>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</si>
  <si>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</si>
  <si>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</si>
  <si>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</si>
  <si>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</si>
  <si>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</si>
  <si>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</si>
  <si>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</si>
  <si>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</si>
  <si>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</si>
  <si>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</si>
  <si>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</si>
  <si>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</si>
  <si>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</si>
  <si>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</si>
  <si>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</si>
  <si>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</si>
  <si>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</si>
  <si>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</si>
  <si>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</si>
  <si>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</si>
  <si>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</si>
  <si>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</si>
  <si>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</si>
  <si>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</si>
  <si>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</si>
  <si>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</si>
  <si>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</si>
  <si>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</si>
  <si>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</si>
  <si>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</si>
  <si>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</si>
  <si>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</si>
  <si>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</si>
  <si>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</si>
  <si>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</si>
  <si>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</si>
  <si>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</si>
  <si>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</si>
  <si>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</si>
  <si>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</si>
  <si>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</si>
  <si>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</si>
  <si>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</si>
  <si>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</si>
  <si>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</si>
  <si>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</si>
  <si>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</si>
  <si>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</si>
  <si>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</si>
  <si>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</si>
  <si>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</si>
  <si>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</si>
  <si>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</si>
  <si>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</si>
  <si>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</si>
  <si>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</si>
  <si>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</si>
  <si>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</si>
  <si>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</si>
  <si>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</si>
  <si>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</si>
  <si>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</si>
  <si>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</si>
  <si>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</si>
  <si>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</si>
  <si>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</si>
  <si>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</si>
  <si>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</si>
  <si>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</si>
  <si>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</si>
  <si>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</si>
  <si>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</si>
  <si>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</si>
  <si>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</si>
  <si>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</si>
  <si>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</si>
  <si>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</si>
  <si>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</si>
  <si>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</si>
  <si>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</si>
  <si>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</si>
  <si>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</si>
  <si>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</si>
  <si>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</si>
  <si>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</si>
  <si>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</si>
  <si>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</si>
  <si>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</si>
  <si>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</si>
  <si>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</si>
  <si>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</si>
  <si>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</si>
  <si>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</si>
  <si>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</si>
  <si>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</si>
  <si>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</si>
  <si>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</si>
  <si>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</si>
  <si>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</si>
  <si>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</si>
  <si>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</si>
  <si>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</si>
  <si>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</si>
  <si>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</si>
  <si>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</si>
  <si>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</si>
  <si>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</si>
  <si>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</si>
  <si>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</si>
  <si>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</si>
  <si>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</si>
  <si>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</si>
  <si>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</si>
  <si>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</si>
  <si>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</si>
  <si>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</si>
  <si>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</si>
  <si>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</si>
  <si>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</si>
  <si>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</si>
  <si>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</si>
  <si>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</si>
  <si>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</si>
  <si>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</si>
  <si>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</si>
  <si>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</si>
  <si>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</si>
  <si>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</si>
  <si>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</si>
  <si>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</si>
  <si>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</si>
  <si>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</si>
  <si>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</si>
  <si>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</si>
  <si>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</si>
  <si>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</si>
  <si>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</si>
  <si>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</si>
  <si>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</si>
  <si>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</si>
  <si>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</si>
  <si>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</si>
  <si>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</si>
  <si>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</si>
  <si>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</si>
  <si>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</si>
  <si>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</si>
  <si>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</si>
  <si>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</si>
  <si>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</si>
  <si>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</si>
  <si>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</si>
  <si>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</si>
  <si>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</si>
  <si>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</si>
  <si>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</si>
  <si>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</si>
  <si>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</si>
  <si>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</si>
  <si>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</si>
  <si>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</si>
  <si>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</si>
  <si>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</si>
  <si>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</si>
  <si>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</si>
  <si>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</si>
  <si>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</si>
  <si>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</si>
  <si>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</si>
  <si>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</si>
  <si>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</si>
  <si>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</si>
  <si>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</si>
  <si>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</si>
  <si>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</si>
  <si>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</si>
  <si>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</si>
  <si>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</si>
  <si>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</si>
  <si>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</si>
  <si>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</si>
  <si>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</si>
  <si>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</si>
  <si>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</si>
  <si>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</si>
  <si>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</si>
  <si>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</si>
  <si>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</si>
  <si>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</si>
  <si>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</si>
  <si>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</si>
  <si>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</si>
  <si>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</si>
  <si>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</si>
  <si>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</si>
  <si>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</si>
  <si>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</si>
  <si>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</si>
  <si>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</si>
  <si>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</si>
  <si>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</si>
  <si>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</si>
  <si>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</si>
  <si>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</si>
  <si>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</si>
  <si>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</si>
  <si>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</si>
  <si>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</si>
  <si>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</si>
  <si>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</si>
  <si>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</si>
  <si>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</si>
  <si>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</si>
  <si>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</si>
  <si>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</si>
  <si>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</si>
  <si>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</si>
  <si>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</si>
  <si>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</si>
  <si>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</si>
  <si>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</si>
  <si>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</si>
  <si>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</si>
  <si>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</si>
  <si>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</si>
  <si>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</si>
  <si>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</si>
  <si>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</si>
  <si>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</si>
  <si>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</si>
  <si>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</si>
  <si>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</si>
  <si>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</si>
  <si>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</si>
  <si>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</si>
  <si>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</si>
  <si>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</si>
  <si>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</si>
  <si>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</si>
  <si>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</si>
  <si>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</si>
  <si>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</si>
  <si>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</si>
  <si>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</si>
  <si>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</si>
  <si>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</si>
  <si>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</si>
  <si>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</si>
  <si>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</si>
  <si>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</si>
  <si>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</si>
  <si>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</si>
  <si>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</si>
  <si>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</si>
  <si>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</si>
  <si>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</si>
  <si>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</si>
  <si>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</si>
  <si>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</si>
  <si>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</si>
  <si>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</si>
  <si>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</si>
  <si>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</si>
  <si>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</si>
  <si>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</si>
  <si>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</si>
  <si>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</si>
  <si>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</si>
  <si>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</si>
  <si>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</si>
  <si>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</si>
  <si>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</si>
  <si>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</si>
  <si>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</si>
  <si>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</si>
  <si>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</si>
  <si>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</si>
  <si>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</si>
  <si>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</si>
  <si>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</si>
  <si>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</si>
  <si>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</si>
  <si>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</si>
  <si>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</si>
  <si>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</si>
  <si>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</si>
  <si>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</si>
  <si>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</si>
  <si>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</si>
  <si>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</si>
  <si>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</si>
  <si>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</si>
  <si>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</si>
  <si>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</si>
  <si>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</si>
  <si>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</si>
  <si>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</si>
  <si>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</si>
  <si>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</si>
  <si>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</si>
  <si>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</si>
  <si>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</si>
  <si>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</si>
  <si>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</si>
  <si>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</si>
  <si>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</si>
  <si>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</si>
  <si>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</si>
  <si>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</si>
  <si>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</si>
  <si>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</si>
  <si>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</si>
  <si>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</si>
  <si>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</si>
  <si>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</si>
  <si>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</si>
  <si>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</si>
  <si>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</si>
  <si>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</si>
  <si>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</si>
  <si>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</si>
  <si>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</si>
  <si>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</si>
  <si>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</si>
  <si>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</si>
  <si>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</si>
  <si>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</si>
  <si>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</si>
  <si>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</si>
  <si>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</si>
  <si>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</si>
  <si>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</si>
  <si>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</si>
  <si>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</si>
  <si>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</si>
  <si>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</si>
  <si>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</si>
  <si>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</si>
  <si>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</si>
  <si>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</si>
  <si>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</si>
  <si>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</si>
  <si>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</si>
  <si>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</si>
  <si>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</si>
  <si>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</si>
  <si>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</si>
  <si>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</si>
  <si>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</si>
  <si>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</si>
  <si>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</si>
  <si>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</si>
  <si>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</si>
  <si>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</si>
  <si>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</si>
  <si>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</si>
  <si>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</si>
  <si>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</si>
  <si>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</si>
  <si>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</si>
  <si>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</si>
  <si>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</si>
  <si>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</si>
  <si>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</si>
  <si>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</si>
  <si>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</si>
  <si>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</si>
  <si>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</si>
  <si>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</si>
  <si>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</si>
  <si>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</si>
  <si>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</si>
  <si>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</si>
  <si>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</si>
  <si>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</si>
  <si>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</si>
  <si>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</si>
  <si>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</si>
  <si>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</si>
  <si>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</si>
  <si>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</si>
  <si>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</si>
  <si>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</si>
  <si>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</si>
  <si>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</si>
  <si>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</si>
  <si>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</si>
  <si>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</si>
  <si>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</si>
  <si>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</si>
  <si>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</si>
  <si>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</si>
  <si>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</si>
  <si>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</si>
  <si>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</si>
  <si>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</si>
  <si>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</si>
  <si>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</si>
  <si>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</si>
  <si>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</si>
  <si>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</si>
  <si>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</si>
  <si>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</si>
  <si>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</si>
  <si>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</si>
  <si>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</si>
  <si>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</si>
  <si>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</si>
  <si>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</si>
  <si>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</si>
  <si>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</si>
  <si>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</si>
  <si>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</si>
  <si>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</si>
  <si>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</si>
  <si>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</si>
  <si>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</si>
  <si>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</si>
  <si>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</si>
  <si>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</si>
  <si>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</si>
  <si>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</si>
  <si>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</si>
  <si>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</si>
  <si>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</si>
  <si>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</si>
  <si>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</si>
  <si>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</si>
  <si>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</si>
  <si>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</si>
  <si>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</si>
  <si>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</si>
  <si>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</si>
  <si>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</si>
  <si>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</si>
  <si>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</si>
  <si>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</si>
  <si>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</si>
  <si>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</si>
  <si>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</si>
  <si>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</si>
  <si>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</si>
  <si>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</si>
  <si>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</si>
  <si>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</si>
  <si>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</si>
  <si>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</si>
  <si>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</si>
  <si>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</si>
  <si>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</si>
  <si>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</si>
  <si>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</si>
  <si>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</si>
  <si>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</si>
  <si>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</si>
  <si>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</si>
  <si>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</si>
  <si>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</si>
  <si>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</si>
  <si>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</si>
  <si>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</si>
  <si>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</si>
  <si>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</si>
  <si>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</si>
  <si>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</si>
  <si>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</si>
  <si>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</si>
  <si>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</si>
  <si>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</si>
  <si>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</si>
  <si>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</si>
  <si>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</si>
  <si>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</si>
  <si>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</si>
  <si>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</si>
  <si>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</si>
  <si>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</si>
  <si>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</si>
  <si>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</si>
  <si>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</si>
  <si>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</si>
  <si>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</si>
  <si>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</si>
  <si>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</si>
  <si>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</si>
  <si>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</si>
  <si>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</si>
  <si>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</si>
  <si>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</si>
  <si>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</si>
  <si>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</si>
  <si>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</si>
  <si>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</si>
  <si>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</si>
  <si>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</si>
  <si>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</si>
  <si>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</si>
  <si>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</si>
  <si>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</si>
  <si>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</si>
  <si>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</si>
  <si>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</si>
  <si>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</si>
  <si>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</si>
  <si>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</si>
  <si>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</si>
  <si>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</si>
  <si>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</si>
  <si>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</si>
  <si>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</si>
  <si>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</si>
  <si>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</si>
  <si>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</si>
  <si>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</si>
  <si>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</si>
  <si>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</si>
  <si>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</si>
  <si>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</si>
  <si>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</si>
  <si>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</si>
  <si>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</si>
  <si>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</si>
  <si>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</si>
  <si>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</si>
  <si>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</si>
  <si>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</si>
  <si>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</si>
  <si>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</si>
  <si>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</si>
  <si>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</si>
  <si>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</si>
  <si>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</si>
  <si>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</si>
  <si>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</si>
  <si>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</si>
  <si>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</si>
  <si>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</si>
  <si>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</si>
  <si>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</si>
  <si>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</si>
  <si>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</si>
  <si>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</si>
  <si>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</si>
  <si>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</si>
  <si>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</si>
  <si>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</si>
  <si>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</si>
  <si>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</si>
  <si>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</si>
  <si>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</si>
  <si>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</si>
  <si>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</si>
  <si>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</si>
  <si>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</si>
  <si>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</si>
  <si>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</si>
  <si>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</si>
  <si>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</si>
  <si>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</si>
  <si>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</si>
  <si>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</si>
  <si>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</si>
  <si>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</si>
  <si>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</si>
  <si>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</si>
  <si>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</si>
  <si>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</si>
  <si>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</si>
  <si>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</si>
  <si>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</si>
  <si>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</si>
  <si>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</si>
  <si>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</si>
  <si>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</si>
  <si>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</si>
  <si>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</si>
  <si>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</si>
  <si>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</si>
  <si>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</si>
  <si>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</si>
  <si>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</si>
  <si>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</si>
  <si>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</si>
  <si>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</si>
  <si>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</si>
  <si>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</si>
  <si>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</si>
  <si>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</si>
  <si>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</si>
  <si>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</si>
  <si>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</si>
  <si>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</si>
  <si>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</si>
  <si>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</si>
  <si>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</si>
  <si>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</si>
  <si>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</si>
  <si>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</si>
  <si>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</si>
  <si>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</si>
  <si>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</si>
  <si>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</si>
  <si>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</si>
  <si>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</si>
  <si>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</si>
  <si>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</si>
  <si>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</si>
  <si>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</si>
  <si>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</si>
  <si>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</si>
  <si>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</si>
  <si>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</si>
  <si>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</si>
  <si>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</si>
  <si>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</si>
  <si>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</si>
  <si>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</si>
  <si>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</si>
  <si>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</si>
  <si>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</si>
  <si>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</si>
  <si>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</si>
  <si>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</si>
  <si>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</si>
  <si>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</si>
  <si>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</si>
  <si>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</si>
  <si>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</si>
  <si>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</si>
  <si>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</si>
  <si>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</si>
  <si>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</si>
  <si>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</si>
  <si>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</si>
  <si>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</si>
  <si>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</si>
  <si>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</si>
  <si>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</si>
  <si>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</si>
  <si>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</si>
  <si>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</si>
  <si>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</si>
  <si>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</si>
  <si>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</si>
  <si>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</si>
  <si>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</si>
  <si>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</si>
  <si>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</si>
  <si>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</si>
  <si>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</si>
  <si>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</si>
  <si>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</si>
  <si>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</si>
  <si>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</si>
  <si>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</si>
  <si>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</si>
  <si>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</si>
  <si>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</si>
  <si>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</si>
  <si>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</si>
  <si>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</si>
  <si>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</si>
  <si>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</si>
  <si>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</si>
  <si>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</si>
  <si>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</si>
  <si>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</si>
  <si>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</si>
  <si>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</si>
  <si>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</si>
  <si>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</si>
  <si>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</si>
  <si>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</si>
  <si>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</si>
  <si>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</si>
  <si>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</si>
  <si>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</si>
  <si>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</si>
  <si>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</si>
  <si>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</si>
  <si>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</si>
  <si>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</si>
  <si>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</si>
  <si>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</si>
  <si>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</si>
  <si>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</si>
  <si>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</si>
  <si>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</si>
  <si>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</si>
  <si>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</si>
  <si>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</si>
  <si>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</si>
  <si>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</si>
  <si>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</si>
  <si>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</si>
  <si>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</si>
  <si>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</si>
  <si>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</si>
  <si>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</si>
  <si>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</si>
  <si>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</si>
  <si>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</si>
  <si>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</si>
  <si>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</si>
  <si>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</si>
  <si>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</si>
  <si>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</si>
  <si>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</si>
  <si>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</si>
  <si>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</si>
  <si>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</si>
  <si>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</si>
  <si>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</si>
  <si>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</si>
  <si>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</si>
  <si>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</si>
  <si>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</si>
  <si>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</si>
  <si>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</si>
  <si>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</si>
  <si>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</si>
  <si>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</si>
  <si>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</si>
  <si>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</si>
  <si>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</si>
  <si>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</si>
  <si>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</si>
  <si>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</si>
  <si>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</si>
  <si>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</si>
  <si>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</si>
  <si>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</si>
  <si>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</si>
  <si>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</si>
  <si>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</si>
  <si>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</si>
  <si>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</si>
  <si>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</si>
  <si>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</si>
  <si>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</si>
  <si>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</si>
  <si>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</si>
  <si>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</si>
  <si>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</si>
  <si>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</si>
  <si>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</si>
  <si>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</si>
  <si>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</si>
  <si>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</si>
  <si>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</si>
  <si>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</si>
  <si>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</si>
  <si>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</si>
  <si>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</si>
  <si>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</si>
  <si>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</si>
  <si>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</si>
  <si>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</si>
  <si>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</si>
  <si>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</si>
  <si>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</si>
  <si>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</si>
  <si>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</si>
  <si>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</si>
  <si>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</si>
  <si>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</si>
  <si>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</si>
  <si>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</si>
  <si>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</si>
  <si>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</si>
  <si>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</si>
  <si>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</si>
  <si>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</si>
  <si>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</si>
  <si>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</si>
  <si>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</si>
  <si>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</si>
  <si>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</si>
  <si>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</si>
  <si>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</si>
  <si>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</si>
  <si>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</si>
  <si>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</si>
  <si>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</si>
  <si>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</si>
  <si>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</si>
  <si>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</si>
  <si>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</si>
  <si>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</si>
  <si>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</si>
  <si>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</si>
  <si>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</si>
  <si>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</si>
  <si>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</si>
  <si>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</si>
  <si>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</si>
  <si>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</si>
  <si>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</si>
  <si>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</si>
  <si>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</si>
  <si>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</si>
  <si>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</si>
  <si>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</si>
  <si>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</si>
  <si>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</si>
  <si>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</si>
  <si>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</si>
  <si>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</si>
  <si>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</si>
  <si>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</si>
  <si>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</si>
  <si>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</si>
  <si>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</si>
  <si>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</si>
  <si>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</si>
  <si>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</si>
  <si>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</si>
  <si>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</si>
  <si>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</si>
  <si>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</si>
  <si>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</si>
  <si>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</si>
  <si>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</si>
  <si>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</si>
  <si>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</si>
  <si>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</si>
  <si>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</si>
  <si>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</si>
  <si>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</si>
  <si>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</si>
  <si>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</si>
  <si>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</si>
  <si>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</si>
  <si>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</si>
  <si>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</si>
  <si>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</si>
  <si>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</si>
  <si>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</si>
  <si>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</si>
  <si>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</si>
  <si>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</si>
  <si>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</si>
  <si>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</si>
  <si>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</si>
  <si>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</si>
  <si>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</si>
  <si>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</si>
  <si>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</si>
  <si>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</si>
  <si>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</si>
  <si>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</si>
  <si>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</si>
  <si>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</si>
  <si>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</si>
  <si>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</si>
  <si>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</si>
  <si>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</si>
  <si>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</si>
  <si>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</si>
  <si>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</si>
  <si>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</si>
  <si>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</si>
  <si>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</si>
  <si>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</si>
  <si>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</si>
  <si>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</si>
  <si>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</si>
  <si>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</si>
  <si>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</si>
  <si>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</si>
  <si>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</si>
  <si>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</si>
  <si>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</si>
  <si>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</si>
  <si>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</si>
  <si>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</si>
  <si>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</si>
  <si>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</si>
  <si>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</si>
  <si>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</si>
  <si>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</si>
  <si>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</si>
  <si>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</si>
  <si>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</si>
  <si>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</si>
  <si>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</si>
  <si>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</si>
  <si>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</si>
  <si>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</si>
  <si>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</si>
  <si>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</si>
  <si>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</si>
  <si>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</si>
  <si>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</si>
  <si>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</si>
  <si>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</si>
  <si>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</si>
  <si>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</si>
  <si>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</si>
  <si>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</si>
  <si>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</si>
  <si>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</si>
  <si>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</si>
  <si>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</si>
  <si>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</si>
  <si>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</si>
  <si>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</si>
  <si>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</si>
  <si>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</si>
  <si>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</si>
  <si>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</si>
  <si>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</si>
  <si>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</si>
  <si>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</si>
  <si>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</si>
  <si>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</si>
  <si>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</si>
  <si>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</si>
  <si>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</si>
  <si>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</si>
  <si>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</si>
  <si>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</si>
  <si>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</si>
  <si>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</si>
  <si>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</si>
  <si>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</si>
  <si>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</si>
  <si>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</si>
  <si>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</si>
  <si>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</si>
  <si>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</si>
  <si>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</si>
  <si>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</si>
  <si>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</si>
  <si>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</si>
  <si>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</si>
  <si>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</si>
  <si>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</si>
  <si>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</si>
  <si>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</si>
  <si>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</si>
  <si>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</si>
  <si>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</si>
  <si>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</si>
  <si>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</si>
  <si>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</si>
  <si>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</si>
  <si>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</si>
  <si>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</si>
  <si>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</si>
  <si>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</si>
  <si>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</si>
  <si>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</si>
  <si>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</si>
  <si>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</si>
  <si>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</si>
  <si>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</si>
  <si>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</si>
  <si>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</si>
  <si>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</si>
  <si>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</si>
  <si>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</si>
  <si>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</si>
  <si>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</si>
  <si>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</si>
  <si>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</si>
  <si>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</si>
  <si>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</si>
  <si>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</si>
  <si>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</si>
  <si>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</si>
  <si>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</si>
  <si>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</si>
  <si>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</si>
  <si>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</si>
  <si>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</si>
  <si>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</si>
  <si>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</si>
  <si>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</si>
  <si>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</si>
  <si>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</si>
  <si>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</si>
  <si>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</si>
  <si>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</si>
  <si>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</si>
  <si>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</si>
  <si>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</si>
  <si>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</si>
  <si>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</si>
  <si>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</si>
  <si>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</si>
  <si>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</si>
  <si>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</si>
  <si>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</si>
  <si>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</si>
  <si>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</si>
  <si>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</si>
  <si>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</si>
  <si>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</si>
  <si>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</si>
  <si>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</si>
  <si>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</si>
  <si>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</si>
  <si>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</si>
  <si>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</si>
  <si>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</si>
  <si>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</si>
  <si>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</si>
  <si>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</si>
  <si>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</si>
  <si>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</si>
  <si>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</si>
  <si>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</si>
  <si>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</si>
  <si>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</si>
  <si>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</si>
  <si>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</si>
  <si>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</si>
  <si>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</si>
  <si>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</si>
  <si>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</si>
  <si>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</si>
  <si>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</si>
  <si>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</si>
  <si>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</si>
  <si>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</si>
  <si>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</si>
  <si>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</si>
  <si>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</si>
  <si>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</si>
  <si>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</si>
  <si>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</si>
  <si>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</si>
  <si>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</si>
  <si>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</si>
  <si>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</si>
  <si>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</si>
  <si>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</si>
  <si>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</si>
  <si>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</si>
  <si>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</si>
  <si>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</si>
  <si>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</si>
  <si>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</si>
  <si>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</si>
  <si>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</si>
  <si>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</si>
  <si>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</si>
  <si>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</si>
  <si>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</si>
  <si>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</si>
  <si>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</si>
  <si>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</si>
  <si>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</si>
  <si>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</si>
  <si>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</si>
  <si>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</si>
  <si>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</si>
  <si>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</si>
  <si>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</si>
  <si>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</si>
  <si>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</si>
  <si>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</si>
  <si>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</si>
  <si>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</si>
  <si>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</si>
  <si>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</si>
  <si>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</si>
  <si>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</si>
  <si>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</si>
  <si>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</si>
  <si>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</si>
  <si>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</si>
  <si>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</si>
  <si>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</si>
  <si>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</si>
  <si>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</si>
  <si>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</si>
  <si>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</si>
  <si>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</si>
  <si>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</si>
  <si>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</si>
  <si>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</si>
  <si>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</si>
  <si>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</si>
  <si>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</si>
  <si>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</si>
  <si>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</si>
  <si>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</si>
  <si>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</si>
  <si>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</si>
  <si>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</si>
  <si>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</si>
  <si>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</si>
  <si>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</si>
  <si>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</si>
  <si>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</si>
  <si>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</si>
  <si>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</si>
  <si>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</si>
  <si>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</si>
  <si>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</si>
  <si>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</si>
  <si>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</si>
  <si>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</si>
  <si>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</si>
  <si>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</si>
  <si>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</si>
  <si>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</si>
  <si>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</si>
  <si>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</si>
  <si>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</si>
  <si>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</si>
  <si>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</si>
  <si>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</si>
  <si>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</si>
  <si>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</si>
  <si>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</si>
  <si>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</si>
  <si>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</si>
  <si>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</si>
  <si>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</si>
  <si>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</si>
  <si>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</si>
  <si>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</si>
  <si>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</si>
  <si>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</si>
  <si>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</si>
  <si>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</si>
  <si>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</si>
  <si>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</si>
  <si>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</si>
  <si>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</si>
  <si>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</si>
  <si>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</si>
  <si>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</si>
  <si>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</si>
  <si>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</si>
  <si>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</si>
  <si>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</si>
  <si>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</si>
  <si>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</si>
  <si>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</si>
  <si>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</si>
  <si>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</si>
  <si>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</si>
  <si>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</si>
  <si>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</si>
  <si>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</si>
  <si>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</si>
  <si>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</si>
  <si>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</si>
  <si>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</si>
  <si>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</si>
  <si>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</si>
  <si>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</si>
  <si>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</si>
  <si>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</si>
  <si>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</si>
  <si>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</si>
  <si>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</si>
  <si>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</si>
  <si>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</si>
  <si>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</si>
  <si>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</si>
  <si>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</si>
  <si>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</si>
  <si>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</si>
  <si>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</si>
  <si>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</si>
  <si>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</si>
  <si>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</si>
  <si>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</si>
  <si>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</si>
  <si>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</si>
  <si>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</si>
  <si>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</si>
  <si>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</si>
  <si>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</si>
  <si>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</si>
  <si>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</si>
  <si>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</si>
  <si>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</si>
  <si>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</si>
  <si>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</si>
  <si>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</si>
  <si>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</si>
  <si>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</si>
  <si>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</si>
  <si>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</si>
  <si>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</si>
  <si>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</si>
  <si>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</si>
  <si>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</si>
  <si>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</si>
  <si>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</si>
  <si>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</si>
  <si>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</si>
  <si>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</si>
  <si>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</si>
  <si>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</si>
  <si>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</si>
  <si>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</si>
  <si>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</si>
  <si>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</si>
  <si>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</si>
  <si>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</si>
  <si>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</si>
  <si>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</si>
  <si>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</si>
  <si>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</si>
  <si>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</si>
  <si>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</si>
  <si>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</si>
  <si>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</si>
  <si>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</si>
  <si>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</si>
  <si>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</si>
  <si>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</si>
  <si>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</si>
  <si>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</si>
  <si>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</si>
  <si>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</si>
  <si>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</si>
  <si>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</si>
  <si>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</si>
  <si>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</si>
  <si>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</si>
  <si>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</si>
  <si>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</si>
  <si>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</si>
  <si>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</si>
  <si>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</si>
  <si>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</si>
  <si>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</si>
  <si>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</si>
  <si>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</si>
  <si>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</si>
  <si>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</si>
  <si>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</si>
  <si>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</si>
  <si>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</si>
  <si>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</si>
  <si>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</si>
  <si>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</si>
  <si>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</si>
  <si>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</si>
  <si>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</si>
  <si>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</si>
  <si>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</si>
  <si>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</si>
  <si>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</si>
  <si>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</si>
  <si>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</si>
  <si>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</si>
  <si>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</si>
  <si>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</si>
  <si>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</si>
  <si>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</si>
  <si>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</si>
  <si>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</si>
  <si>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</si>
  <si>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</si>
  <si>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</si>
  <si>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</si>
  <si>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</si>
  <si>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</si>
  <si>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</si>
  <si>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</si>
  <si>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</si>
  <si>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</si>
  <si>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</si>
  <si>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</si>
  <si>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</si>
  <si>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</si>
  <si>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</si>
  <si>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</si>
  <si>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</si>
  <si>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</si>
  <si>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</si>
  <si>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</si>
  <si>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</si>
  <si>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</si>
  <si>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</si>
  <si>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</si>
  <si>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</si>
  <si>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</si>
  <si>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</si>
  <si>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</si>
  <si>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</si>
  <si>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</si>
  <si>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</si>
  <si>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</si>
  <si>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</si>
  <si>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</si>
  <si>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</si>
  <si>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</si>
  <si>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</si>
  <si>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</si>
  <si>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</si>
  <si>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</si>
  <si>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</si>
  <si>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</si>
  <si>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</si>
  <si>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</si>
  <si>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</si>
  <si>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</si>
  <si>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</si>
  <si>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</si>
  <si>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</si>
  <si>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</si>
  <si>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</si>
  <si>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</si>
  <si>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</si>
  <si>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</si>
  <si>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</si>
  <si>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</si>
  <si>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</si>
  <si>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</si>
  <si>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</si>
  <si>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</si>
  <si>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</si>
  <si>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</si>
  <si>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</si>
  <si>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</si>
  <si>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</si>
  <si>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</si>
  <si>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</si>
  <si>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</si>
  <si>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</si>
  <si>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</si>
  <si>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</si>
  <si>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</si>
  <si>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</si>
  <si>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</si>
  <si>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</si>
  <si>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</si>
  <si>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</si>
  <si>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</si>
  <si>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</si>
  <si>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</si>
  <si>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</si>
  <si>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</si>
  <si>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</si>
  <si>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</si>
  <si>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</si>
  <si>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</si>
  <si>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</si>
  <si>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</si>
  <si>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</si>
  <si>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</si>
  <si>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</si>
  <si>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</si>
  <si>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</si>
  <si>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</si>
  <si>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</si>
  <si>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</si>
  <si>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</si>
  <si>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</si>
  <si>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</si>
  <si>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</si>
  <si>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</si>
  <si>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</si>
  <si>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</si>
  <si>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</si>
  <si>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</si>
  <si>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</si>
  <si>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</si>
  <si>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</si>
  <si>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</si>
  <si>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</si>
  <si>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</si>
  <si>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</si>
  <si>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</si>
  <si>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</si>
  <si>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</si>
  <si>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</si>
  <si>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</si>
  <si>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</si>
  <si>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</si>
  <si>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</si>
  <si>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</si>
  <si>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</si>
  <si>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</si>
  <si>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</si>
  <si>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</si>
  <si>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</si>
  <si>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</si>
  <si>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</si>
  <si>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</si>
  <si>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</si>
  <si>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</si>
  <si>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</si>
  <si>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</si>
  <si>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</si>
  <si>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</si>
  <si>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</si>
  <si>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</si>
  <si>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</si>
  <si>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</si>
  <si>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</si>
  <si>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</si>
  <si>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</si>
  <si>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</si>
  <si>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</si>
  <si>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</si>
  <si>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</si>
  <si>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</si>
  <si>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</si>
  <si>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</si>
  <si>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</si>
  <si>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</si>
  <si>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</si>
  <si>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</si>
  <si>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</si>
  <si>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</si>
  <si>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</si>
  <si>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</si>
  <si>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</si>
  <si>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</si>
  <si>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</si>
  <si>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</si>
  <si>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</si>
  <si>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</si>
  <si>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</si>
  <si>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</si>
  <si>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</si>
  <si>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</si>
  <si>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</si>
  <si>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</si>
  <si>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</si>
  <si>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</si>
  <si>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</si>
  <si>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</si>
  <si>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</si>
  <si>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</si>
  <si>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</si>
  <si>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</si>
  <si>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</si>
  <si>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</si>
  <si>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</si>
  <si>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</si>
  <si>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</si>
  <si>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</si>
  <si>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</si>
  <si>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</si>
  <si>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</si>
  <si>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</si>
  <si>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</si>
  <si>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</si>
  <si>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</si>
  <si>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</si>
  <si>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</si>
  <si>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</si>
  <si>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</si>
  <si>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</si>
  <si>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</si>
  <si>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</si>
  <si>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</si>
  <si>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</si>
  <si>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</si>
  <si>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</si>
  <si>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</si>
  <si>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</si>
  <si>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</si>
  <si>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</si>
  <si>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</si>
  <si>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</si>
  <si>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</si>
  <si>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</si>
  <si>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</si>
  <si>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</si>
  <si>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</si>
  <si>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</si>
  <si>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</si>
  <si>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</si>
  <si>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</si>
  <si>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</si>
  <si>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</si>
  <si>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</si>
  <si>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</si>
  <si>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</si>
  <si>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</si>
  <si>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</si>
  <si>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</si>
  <si>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</si>
  <si>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</si>
  <si>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</si>
  <si>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</si>
  <si>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</si>
  <si>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</si>
  <si>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</si>
  <si>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</si>
  <si>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</si>
  <si>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</si>
  <si>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</si>
  <si>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</si>
  <si>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</si>
  <si>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</si>
  <si>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</si>
  <si>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</si>
  <si>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</si>
  <si>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</si>
  <si>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</si>
  <si>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</si>
  <si>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</si>
  <si>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</si>
  <si>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</si>
  <si>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</si>
  <si>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</si>
  <si>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</si>
  <si>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</si>
  <si>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</si>
  <si>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</si>
  <si>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</si>
  <si>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</si>
  <si>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</si>
  <si>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</si>
  <si>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</si>
  <si>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</si>
  <si>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</si>
  <si>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</si>
  <si>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</si>
  <si>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</si>
  <si>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</si>
  <si>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</si>
  <si>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</si>
  <si>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</si>
  <si>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</si>
  <si>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</si>
  <si>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</si>
  <si>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</si>
  <si>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</si>
  <si>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</si>
  <si>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</si>
  <si>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</si>
  <si>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</si>
  <si>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</si>
  <si>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</si>
  <si>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</si>
  <si>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</si>
  <si>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</si>
  <si>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</si>
  <si>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</si>
  <si>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</si>
  <si>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</si>
  <si>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</si>
  <si>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</si>
  <si>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</si>
  <si>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</si>
  <si>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</si>
  <si>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</si>
  <si>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</si>
  <si>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</si>
  <si>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</si>
  <si>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</si>
  <si>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</si>
  <si>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</si>
  <si>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</si>
  <si>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</si>
  <si>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</si>
  <si>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</si>
  <si>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</si>
  <si>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</si>
  <si>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</si>
  <si>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</si>
  <si>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</si>
  <si>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</si>
  <si>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</si>
  <si>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</si>
  <si>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</si>
  <si>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</si>
  <si>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</si>
  <si>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</si>
  <si>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</si>
  <si>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</si>
  <si>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</si>
  <si>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</si>
  <si>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</si>
  <si>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</si>
  <si>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</si>
  <si>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</si>
  <si>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</si>
  <si>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</si>
  <si>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</si>
  <si>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</si>
  <si>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</si>
  <si>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</si>
  <si>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</si>
  <si>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</si>
  <si>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</si>
  <si>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</si>
  <si>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</si>
  <si>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</si>
  <si>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</si>
  <si>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</si>
  <si>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</si>
  <si>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</si>
  <si>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</si>
  <si>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</si>
  <si>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</si>
  <si>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</si>
  <si>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</si>
  <si>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</si>
  <si>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</si>
  <si>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</si>
  <si>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</si>
  <si>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</si>
  <si>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</si>
  <si>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</si>
  <si>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</si>
  <si>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</si>
  <si>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</si>
  <si>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</si>
  <si>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</si>
  <si>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</si>
  <si>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</si>
  <si>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</si>
  <si>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</si>
  <si>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</si>
  <si>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</si>
  <si>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</si>
  <si>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</si>
  <si>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</si>
  <si>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</si>
  <si>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</si>
  <si>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</si>
  <si>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</si>
  <si>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</si>
  <si>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</si>
  <si>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</si>
  <si>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</si>
  <si>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</si>
  <si>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</si>
  <si>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</si>
  <si>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</si>
  <si>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</si>
  <si>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</si>
  <si>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</si>
  <si>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</si>
  <si>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</si>
  <si>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</si>
  <si>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</si>
  <si>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</si>
  <si>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</si>
  <si>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</si>
  <si>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</si>
  <si>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</si>
  <si>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</si>
  <si>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</si>
  <si>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</si>
  <si>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</si>
  <si>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</si>
  <si>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</si>
  <si>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</si>
  <si>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</si>
  <si>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</si>
  <si>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</si>
  <si>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</si>
  <si>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</si>
  <si>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</si>
  <si>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</si>
  <si>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</si>
  <si>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</si>
  <si>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</si>
  <si>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</si>
  <si>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</si>
  <si>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</si>
  <si>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</si>
  <si>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</si>
  <si>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</si>
  <si>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</si>
  <si>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</si>
  <si>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</si>
  <si>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</si>
  <si>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</si>
  <si>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</si>
  <si>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</si>
  <si>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</si>
  <si>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</si>
  <si>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</si>
  <si>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</si>
  <si>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</si>
  <si>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</si>
  <si>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</si>
  <si>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</si>
  <si>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</si>
  <si>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</si>
  <si>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</si>
  <si>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</si>
  <si>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</si>
  <si>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</si>
  <si>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</si>
  <si>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</si>
  <si>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</si>
  <si>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</si>
  <si>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</si>
  <si>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</si>
  <si>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</si>
  <si>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</si>
  <si>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</si>
  <si>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</si>
  <si>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</si>
  <si>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</si>
  <si>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</si>
  <si>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</si>
  <si>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</si>
  <si>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</si>
  <si>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</si>
  <si>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</si>
  <si>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</si>
  <si>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</si>
  <si>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</si>
  <si>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</si>
  <si>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</si>
  <si>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</si>
  <si>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</si>
  <si>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</si>
  <si>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</si>
  <si>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</si>
  <si>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</si>
  <si>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</si>
  <si>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</si>
  <si>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</si>
  <si>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</si>
  <si>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</si>
  <si>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</si>
  <si>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</si>
  <si>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</si>
  <si>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</si>
  <si>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</si>
  <si>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</si>
  <si>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</si>
  <si>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</si>
  <si>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</si>
  <si>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</si>
  <si>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</si>
  <si>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</si>
  <si>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</si>
  <si>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</si>
  <si>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</si>
  <si>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</si>
  <si>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</si>
  <si>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</si>
  <si>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</si>
  <si>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</si>
  <si>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</si>
  <si>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</si>
  <si>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</si>
  <si>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</si>
  <si>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</si>
  <si>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</si>
  <si>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</si>
  <si>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</si>
  <si>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</si>
  <si>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</si>
  <si>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</si>
  <si>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</si>
  <si>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</si>
  <si>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</si>
  <si>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</si>
  <si>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</si>
  <si>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</si>
  <si>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</si>
  <si>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</si>
  <si>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</si>
  <si>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</si>
  <si>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</si>
  <si>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</si>
  <si>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</si>
  <si>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</si>
  <si>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</si>
  <si>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</si>
  <si>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</si>
  <si>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</si>
  <si>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</si>
  <si>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</si>
  <si>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</si>
  <si>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</si>
  <si>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</si>
  <si>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</si>
  <si>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</si>
  <si>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</si>
  <si>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</si>
  <si>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</si>
  <si>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</si>
  <si>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</si>
  <si>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</si>
  <si>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</si>
  <si>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</si>
  <si>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</si>
  <si>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</si>
  <si>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</si>
  <si>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</si>
  <si>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</si>
  <si>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</si>
  <si>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</si>
  <si>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</si>
  <si>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</si>
  <si>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</si>
  <si>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</si>
  <si>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</si>
  <si>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</si>
  <si>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</si>
  <si>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</si>
  <si>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</si>
  <si>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</si>
  <si>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</si>
  <si>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</si>
  <si>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</si>
  <si>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</si>
  <si>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</si>
  <si>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</si>
  <si>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</si>
  <si>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</si>
  <si>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</si>
  <si>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</si>
  <si>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</si>
  <si>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</si>
  <si>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</si>
  <si>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</si>
  <si>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</si>
  <si>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</si>
  <si>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</si>
  <si>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</si>
  <si>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</si>
  <si>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</si>
  <si>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</si>
  <si>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</si>
  <si>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</si>
  <si>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</si>
  <si>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</si>
  <si>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</si>
  <si>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</si>
  <si>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</si>
  <si>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</si>
  <si>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</si>
  <si>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</si>
  <si>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</si>
  <si>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</si>
  <si>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</si>
  <si>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</si>
  <si>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</si>
  <si>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</si>
  <si>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</si>
  <si>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</si>
  <si>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</si>
  <si>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</si>
  <si>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</si>
  <si>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</si>
  <si>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</si>
  <si>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</si>
  <si>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</si>
  <si>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</si>
  <si>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</si>
  <si>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</si>
  <si>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</si>
  <si>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</si>
  <si>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</si>
  <si>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</si>
  <si>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</si>
  <si>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</si>
  <si>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</si>
  <si>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</si>
  <si>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</si>
  <si>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</si>
  <si>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</si>
  <si>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</si>
  <si>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</si>
  <si>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</si>
  <si>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</si>
  <si>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</si>
  <si>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</si>
  <si>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</si>
  <si>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</si>
  <si>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</si>
  <si>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</si>
  <si>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</si>
  <si>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</si>
  <si>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</si>
  <si>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</si>
  <si>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</si>
  <si>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</si>
  <si>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</si>
  <si>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</si>
  <si>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</si>
  <si>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</si>
  <si>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</si>
  <si>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</si>
  <si>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</si>
  <si>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</si>
  <si>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</si>
  <si>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</si>
  <si>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</si>
  <si>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</si>
  <si>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</si>
  <si>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</si>
  <si>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</si>
  <si>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</si>
  <si>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</si>
  <si>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</si>
  <si>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</si>
  <si>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</si>
  <si>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</si>
  <si>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</si>
  <si>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</si>
  <si>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</si>
  <si>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</si>
  <si>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</si>
  <si>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</si>
  <si>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</si>
  <si>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</si>
  <si>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</si>
  <si>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</si>
  <si>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</si>
  <si>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</si>
  <si>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</si>
  <si>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</si>
  <si>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</si>
  <si>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</si>
  <si>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</si>
  <si>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</si>
  <si>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</si>
  <si>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</si>
  <si>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</si>
  <si>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</si>
  <si>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</si>
  <si>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</si>
  <si>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</si>
  <si>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</si>
  <si>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</si>
  <si>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</si>
  <si>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</si>
  <si>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</si>
  <si>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</si>
  <si>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</si>
  <si>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</si>
  <si>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</si>
  <si>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</si>
  <si>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</si>
  <si>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</si>
  <si>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</si>
  <si>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</si>
  <si>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</si>
  <si>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</si>
  <si>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</si>
  <si>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</si>
  <si>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</si>
  <si>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</si>
  <si>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</si>
  <si>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</si>
  <si>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</si>
  <si>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</si>
  <si>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</si>
  <si>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</si>
  <si>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</si>
  <si>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</si>
  <si>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</si>
  <si>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</si>
  <si>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</si>
  <si>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</si>
  <si>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</si>
  <si>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</si>
  <si>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</si>
  <si>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</si>
  <si>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</si>
  <si>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</si>
  <si>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</si>
  <si>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</si>
  <si>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</si>
  <si>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</si>
  <si>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</si>
  <si>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</si>
  <si>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</si>
  <si>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</si>
  <si>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</si>
  <si>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</si>
  <si>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</si>
  <si>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</si>
  <si>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</si>
  <si>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</si>
  <si>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</si>
  <si>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</si>
  <si>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</si>
  <si>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</si>
  <si>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</si>
  <si>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</si>
  <si>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</si>
  <si>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</si>
  <si>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</si>
  <si>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</si>
  <si>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</si>
  <si>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</si>
  <si>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</si>
  <si>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</si>
  <si>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</si>
  <si>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</si>
  <si>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</si>
  <si>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</si>
  <si>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</si>
  <si>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</si>
  <si>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</si>
  <si>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</si>
  <si>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</si>
  <si>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</si>
  <si>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</si>
  <si>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</si>
  <si>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</si>
  <si>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</si>
  <si>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</si>
  <si>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</si>
  <si>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</si>
  <si>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</si>
  <si>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</si>
  <si>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</si>
  <si>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</si>
  <si>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</si>
  <si>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</si>
  <si>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</si>
  <si>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</si>
  <si>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</si>
  <si>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</si>
  <si>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</si>
  <si>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</si>
  <si>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</si>
  <si>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</si>
  <si>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</si>
  <si>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</si>
  <si>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</si>
  <si>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</si>
  <si>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</si>
  <si>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</si>
  <si>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</si>
  <si>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</si>
  <si>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</si>
  <si>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</si>
  <si>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</si>
  <si>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</si>
  <si>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</si>
  <si>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</si>
  <si>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</si>
  <si>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</si>
  <si>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</si>
  <si>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</si>
  <si>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</si>
  <si>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</si>
  <si>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</si>
  <si>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</si>
  <si>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</si>
  <si>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</si>
  <si>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</si>
  <si>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</si>
  <si>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</si>
  <si>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</si>
  <si>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</si>
  <si>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</si>
  <si>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</si>
  <si>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</si>
  <si>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</si>
  <si>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</si>
  <si>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</si>
  <si>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</si>
  <si>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</si>
  <si>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</si>
  <si>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</si>
  <si>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</si>
  <si>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</si>
  <si>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</si>
  <si>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</si>
  <si>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</si>
  <si>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</si>
  <si>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</si>
  <si>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</si>
  <si>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</si>
  <si>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</si>
  <si>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</si>
  <si>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</si>
  <si>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</si>
  <si>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</si>
  <si>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</si>
  <si>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</si>
  <si>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</si>
  <si>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</si>
  <si>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</si>
  <si>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</si>
  <si>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</si>
  <si>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</si>
  <si>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</si>
  <si>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</si>
  <si>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</si>
  <si>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</si>
  <si>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</si>
  <si>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</si>
  <si>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</si>
  <si>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</si>
  <si>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</si>
  <si>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</si>
  <si>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</si>
  <si>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</si>
  <si>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</si>
  <si>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</si>
  <si>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</si>
  <si>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</si>
  <si>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</si>
  <si>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</si>
  <si>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</si>
  <si>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</si>
  <si>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</si>
  <si>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</si>
  <si>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</si>
  <si>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</si>
  <si>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</si>
  <si>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</si>
  <si>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</si>
  <si>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</si>
  <si>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</si>
  <si>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</si>
  <si>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</si>
  <si>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</si>
  <si>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</si>
  <si>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</si>
  <si>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</si>
  <si>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</si>
  <si>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</si>
  <si>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</si>
  <si>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</si>
  <si>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</si>
  <si>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</si>
  <si>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</si>
  <si>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</si>
  <si>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</si>
  <si>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</si>
  <si>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</si>
  <si>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</si>
  <si>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</si>
  <si>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</si>
  <si>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</si>
  <si>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</si>
  <si>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</si>
  <si>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</si>
  <si>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</si>
  <si>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</si>
  <si>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</si>
  <si>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</si>
  <si>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</si>
  <si>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</si>
  <si>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</si>
  <si>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</si>
  <si>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</si>
  <si>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</si>
  <si>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</si>
  <si>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</si>
  <si>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</si>
  <si>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</si>
  <si>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</si>
  <si>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</si>
  <si>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</si>
  <si>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</si>
  <si>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</si>
  <si>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</si>
  <si>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</si>
  <si>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</si>
  <si>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</si>
  <si>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</si>
  <si>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</si>
  <si>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</si>
  <si>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</si>
  <si>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</si>
  <si>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</si>
  <si>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</si>
  <si>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</si>
  <si>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</si>
  <si>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</si>
  <si>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</si>
  <si>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</si>
  <si>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</si>
  <si>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</si>
  <si>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</si>
  <si>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</si>
  <si>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</si>
  <si>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</si>
  <si>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</si>
  <si>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</si>
  <si>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</si>
  <si>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</si>
  <si>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</si>
  <si>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</si>
  <si>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</si>
  <si>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</si>
  <si>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</si>
  <si>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</si>
  <si>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</si>
  <si>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</si>
  <si>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</si>
  <si>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</si>
  <si>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</si>
  <si>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</si>
  <si>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</si>
  <si>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</si>
  <si>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</si>
  <si>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</si>
  <si>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</si>
  <si>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</si>
  <si>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</si>
  <si>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</si>
  <si>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</si>
  <si>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</si>
  <si>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</si>
  <si>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</si>
  <si>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</si>
  <si>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</si>
  <si>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</si>
  <si>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</si>
  <si>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</si>
  <si>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</si>
  <si>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</si>
  <si>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</si>
  <si>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</si>
  <si>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</si>
  <si>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</si>
  <si>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</si>
  <si>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</si>
  <si>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</si>
  <si>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</si>
  <si>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</si>
  <si>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</si>
  <si>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</si>
  <si>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</si>
  <si>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</si>
  <si>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</si>
  <si>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</si>
  <si>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</si>
  <si>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</si>
  <si>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</si>
  <si>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</si>
  <si>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</si>
  <si>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</si>
  <si>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</si>
  <si>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</si>
  <si>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</si>
  <si>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</si>
  <si>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</si>
  <si>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</si>
  <si>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</si>
  <si>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</si>
  <si>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</si>
  <si>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</si>
  <si>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</si>
  <si>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</si>
  <si>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</si>
  <si>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</si>
  <si>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</si>
  <si>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</si>
  <si>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</si>
  <si>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</si>
  <si>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</si>
  <si>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</si>
  <si>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</si>
  <si>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</si>
  <si>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</si>
  <si>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</si>
  <si>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</si>
  <si>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</si>
  <si>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</si>
  <si>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</si>
  <si>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</si>
  <si>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</si>
  <si>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</si>
  <si>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</si>
  <si>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</si>
  <si>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</si>
  <si>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</si>
  <si>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</si>
  <si>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</si>
  <si>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</si>
  <si>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</si>
  <si>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</si>
  <si>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</si>
  <si>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</si>
  <si>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</si>
  <si>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</si>
  <si>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</si>
  <si>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</si>
  <si>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</si>
  <si>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</si>
  <si>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</si>
  <si>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</si>
  <si>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</si>
  <si>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</si>
  <si>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</si>
  <si>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</si>
  <si>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</si>
  <si>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</si>
  <si>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</si>
  <si>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</si>
  <si>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</si>
  <si>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</si>
  <si>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</si>
  <si>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</si>
  <si>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</si>
  <si>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</si>
  <si>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</si>
  <si>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</si>
  <si>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</si>
  <si>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</si>
  <si>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</si>
  <si>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</si>
  <si>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</si>
  <si>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</si>
  <si>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</si>
  <si>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</si>
  <si>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</si>
  <si>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</si>
  <si>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</si>
  <si>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</si>
  <si>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</si>
  <si>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</si>
  <si>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</si>
  <si>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</si>
  <si>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</si>
  <si>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</si>
  <si>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</si>
  <si>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</si>
  <si>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</si>
  <si>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</si>
  <si>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</si>
  <si>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</si>
  <si>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</si>
  <si>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</si>
  <si>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</si>
  <si>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</si>
  <si>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</si>
  <si>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</si>
  <si>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</si>
  <si>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</si>
  <si>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</si>
  <si>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</si>
  <si>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</si>
  <si>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</si>
  <si>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</si>
  <si>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</si>
  <si>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</si>
  <si>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</si>
  <si>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</si>
  <si>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</si>
  <si>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</si>
  <si>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</si>
  <si>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</si>
  <si>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</si>
  <si>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</si>
  <si>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</si>
  <si>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</si>
  <si>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</si>
  <si>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</si>
  <si>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</si>
  <si>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</si>
  <si>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</si>
  <si>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</si>
  <si>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</si>
  <si>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</si>
  <si>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</si>
  <si>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</si>
  <si>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</si>
  <si>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</si>
  <si>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</si>
  <si>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</si>
  <si>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</si>
  <si>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</si>
  <si>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</si>
  <si>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</si>
  <si>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</si>
  <si>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</si>
  <si>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</si>
  <si>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</si>
  <si>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</si>
  <si>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</si>
  <si>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</si>
  <si>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</si>
  <si>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</si>
  <si>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</si>
  <si>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</si>
  <si>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</si>
  <si>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</si>
  <si>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</si>
  <si>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</si>
  <si>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</si>
  <si>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</si>
  <si>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</si>
  <si>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</si>
  <si>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</si>
  <si>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</si>
  <si>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</si>
  <si>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</si>
  <si>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</si>
  <si>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</si>
  <si>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</si>
  <si>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</si>
  <si>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</si>
  <si>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</si>
  <si>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</si>
  <si>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</si>
  <si>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</si>
  <si>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</si>
  <si>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</si>
  <si>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</si>
  <si>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</si>
  <si>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</si>
  <si>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</si>
  <si>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</si>
  <si>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</si>
  <si>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</si>
  <si>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</si>
  <si>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</si>
  <si>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</si>
  <si>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</si>
  <si>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</si>
  <si>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</si>
  <si>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</si>
  <si>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</si>
  <si>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</si>
  <si>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</si>
  <si>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</si>
  <si>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</si>
  <si>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</si>
  <si>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</si>
  <si>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</si>
  <si>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</si>
  <si>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</si>
  <si>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</si>
  <si>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</si>
  <si>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</si>
  <si>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</si>
  <si>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</si>
  <si>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</si>
  <si>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</si>
  <si>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</si>
  <si>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</si>
  <si>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</si>
  <si>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</si>
  <si>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</si>
  <si>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</si>
  <si>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</si>
  <si>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</si>
  <si>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</si>
  <si>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</si>
  <si>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</si>
  <si>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</si>
  <si>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</si>
  <si>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</si>
  <si>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</si>
  <si>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</si>
  <si>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</si>
  <si>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</si>
  <si>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</si>
  <si>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</si>
  <si>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</si>
  <si>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</si>
  <si>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</si>
  <si>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</si>
  <si>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</si>
  <si>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</si>
  <si>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</si>
  <si>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</si>
  <si>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</si>
  <si>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</si>
  <si>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</si>
  <si>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</si>
  <si>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</si>
  <si>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</si>
  <si>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</si>
  <si>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</si>
  <si>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</si>
  <si>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</si>
  <si>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</si>
  <si>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</si>
  <si>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</si>
  <si>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</si>
  <si>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</si>
  <si>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</si>
  <si>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</si>
  <si>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</si>
  <si>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</si>
  <si>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</si>
  <si>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</si>
  <si>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</si>
  <si>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</si>
  <si>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</si>
  <si>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</si>
  <si>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</si>
  <si>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</si>
  <si>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</si>
  <si>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</si>
  <si>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</si>
  <si>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</si>
  <si>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</si>
  <si>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</si>
  <si>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</si>
  <si>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</si>
  <si>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</si>
  <si>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</si>
  <si>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</si>
  <si>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</si>
  <si>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</si>
  <si>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</si>
  <si>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</si>
  <si>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</si>
  <si>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</si>
  <si>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</si>
  <si>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</si>
  <si>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</si>
  <si>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</si>
  <si>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</si>
  <si>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</si>
  <si>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</si>
  <si>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</si>
  <si>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</si>
  <si>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</si>
  <si>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</si>
  <si>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</si>
  <si>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</si>
  <si>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</si>
  <si>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</si>
  <si>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</si>
  <si>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</si>
  <si>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</si>
  <si>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</si>
  <si>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</si>
  <si>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</si>
  <si>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</si>
  <si>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</si>
  <si>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</si>
  <si>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</si>
  <si>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</si>
  <si>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</si>
  <si>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</si>
  <si>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</si>
  <si>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</si>
  <si>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</si>
  <si>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</si>
  <si>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</si>
  <si>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</si>
  <si>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</si>
  <si>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</si>
  <si>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</si>
  <si>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</si>
  <si>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</si>
  <si>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</si>
  <si>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</si>
  <si>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</si>
  <si>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</si>
  <si>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</si>
  <si>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</si>
  <si>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</si>
  <si>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</si>
  <si>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</si>
  <si>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</si>
  <si>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</si>
  <si>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</si>
  <si>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</si>
  <si>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</si>
  <si>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</si>
  <si>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</si>
  <si>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</si>
  <si>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</si>
  <si>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</si>
  <si>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</si>
  <si>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</si>
  <si>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</si>
  <si>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</si>
  <si>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</si>
  <si>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</si>
  <si>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</si>
  <si>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</si>
  <si>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</si>
  <si>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</si>
  <si>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</si>
  <si>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</si>
  <si>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</si>
  <si>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</si>
  <si>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</si>
  <si>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</si>
  <si>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</si>
  <si>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</si>
  <si>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</si>
  <si>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</si>
  <si>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</si>
  <si>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</si>
  <si>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</si>
  <si>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</si>
  <si>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</si>
  <si>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</si>
  <si>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</si>
  <si>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</si>
  <si>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</si>
  <si>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</si>
  <si>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</si>
  <si>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</si>
  <si>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</si>
  <si>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</si>
  <si>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</si>
  <si>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</si>
  <si>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</si>
  <si>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</si>
  <si>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</si>
  <si>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</si>
  <si>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</si>
  <si>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</si>
  <si>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</si>
  <si>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</si>
  <si>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</si>
  <si>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</si>
  <si>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</si>
  <si>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</si>
  <si>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</si>
  <si>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</si>
  <si>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</si>
  <si>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</si>
  <si>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</si>
  <si>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</si>
  <si>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</si>
  <si>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</si>
  <si>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</si>
  <si>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</si>
  <si>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</si>
  <si>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</si>
  <si>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</si>
  <si>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</si>
  <si>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</si>
  <si>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</si>
  <si>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</si>
  <si>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</si>
  <si>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</si>
  <si>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</si>
  <si>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</si>
  <si>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</si>
  <si>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</si>
  <si>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</si>
  <si>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</si>
  <si>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</si>
  <si>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</si>
  <si>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</si>
  <si>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</si>
  <si>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</si>
  <si>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</si>
  <si>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</si>
  <si>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</si>
  <si>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</si>
  <si>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</si>
  <si>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</si>
  <si>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</si>
  <si>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</si>
  <si>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</si>
  <si>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</si>
  <si>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</si>
  <si>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</si>
  <si>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</si>
  <si>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</si>
  <si>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</si>
  <si>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</si>
  <si>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</si>
  <si>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</si>
  <si>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</si>
  <si>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</si>
  <si>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</si>
  <si>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</si>
  <si>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</si>
  <si>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</si>
  <si>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</si>
  <si>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</si>
  <si>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</si>
  <si>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</si>
  <si>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</si>
  <si>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</si>
  <si>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</si>
  <si>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</si>
  <si>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</si>
  <si>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</si>
  <si>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</si>
  <si>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</si>
  <si>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</si>
  <si>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</si>
  <si>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</si>
  <si>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</si>
  <si>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</si>
  <si>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</si>
  <si>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</si>
  <si>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</si>
  <si>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</si>
  <si>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</si>
  <si>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</si>
  <si>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</si>
  <si>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</si>
  <si>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</si>
  <si>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</si>
  <si>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</si>
  <si>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</si>
  <si>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</si>
  <si>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</si>
  <si>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</si>
  <si>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</si>
  <si>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</si>
  <si>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</si>
  <si>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</si>
  <si>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</si>
  <si>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</si>
  <si>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</si>
  <si>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</si>
  <si>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</si>
  <si>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</si>
  <si>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</si>
  <si>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</si>
  <si>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</si>
  <si>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</si>
  <si>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</si>
  <si>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</si>
  <si>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</si>
  <si>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</si>
  <si>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</si>
  <si>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</si>
  <si>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</si>
  <si>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</si>
  <si>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</si>
  <si>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</si>
  <si>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</si>
  <si>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</si>
  <si>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</si>
  <si>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</si>
  <si>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</si>
  <si>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</si>
  <si>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</si>
  <si>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</si>
  <si>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</si>
  <si>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</si>
  <si>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</si>
  <si>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</si>
  <si>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</si>
  <si>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</si>
  <si>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</si>
  <si>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</si>
  <si>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</si>
  <si>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</si>
  <si>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</si>
  <si>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</si>
  <si>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</si>
  <si>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</si>
  <si>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</si>
  <si>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</si>
  <si>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</si>
  <si>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</si>
  <si>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</si>
  <si>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</si>
  <si>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</si>
  <si>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</si>
  <si>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</si>
  <si>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</si>
  <si>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</si>
  <si>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</si>
  <si>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</si>
  <si>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</si>
  <si>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</si>
  <si>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</si>
  <si>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</si>
  <si>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</si>
  <si>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</si>
  <si>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</si>
  <si>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</si>
  <si>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</si>
  <si>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</si>
  <si>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</si>
  <si>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</si>
  <si>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</si>
  <si>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</si>
  <si>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</si>
  <si>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</si>
  <si>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</si>
  <si>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</si>
  <si>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</si>
  <si>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</si>
  <si>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</si>
  <si>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</si>
  <si>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</si>
  <si>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</si>
  <si>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</si>
  <si>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</si>
  <si>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</si>
  <si>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</si>
  <si>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</si>
  <si>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</si>
  <si>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</si>
  <si>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</si>
  <si>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</si>
  <si>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</si>
  <si>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</si>
  <si>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</si>
  <si>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</si>
  <si>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</si>
  <si>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</si>
  <si>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</si>
  <si>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</si>
  <si>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</si>
  <si>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</si>
  <si>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</si>
  <si>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</si>
  <si>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</si>
  <si>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</si>
  <si>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</si>
  <si>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</si>
  <si>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</si>
  <si>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</si>
  <si>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</si>
  <si>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</si>
  <si>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</si>
  <si>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</si>
  <si>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</si>
  <si>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</si>
  <si>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</si>
  <si>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</si>
  <si>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</si>
  <si>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</si>
  <si>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</si>
  <si>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</si>
  <si>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</si>
  <si>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</si>
  <si>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</si>
  <si>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</si>
  <si>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</si>
  <si>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</si>
  <si>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</si>
  <si>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</si>
  <si>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</si>
  <si>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</si>
  <si>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</si>
  <si>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</si>
  <si>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</si>
  <si>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</si>
  <si>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</si>
  <si>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</si>
  <si>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</si>
  <si>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</si>
  <si>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</si>
  <si>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</si>
  <si>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</si>
  <si>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</si>
  <si>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</si>
  <si>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</si>
  <si>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</si>
  <si>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</si>
  <si>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</si>
  <si>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</si>
  <si>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</si>
  <si>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</si>
  <si>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</si>
  <si>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</si>
  <si>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</si>
  <si>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</si>
  <si>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</si>
  <si>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</si>
  <si>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</si>
  <si>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</si>
  <si>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</si>
  <si>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</si>
  <si>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</si>
  <si>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</si>
  <si>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</si>
  <si>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</si>
  <si>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</si>
  <si>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</si>
  <si>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</si>
  <si>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</si>
  <si>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</si>
  <si>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</si>
  <si>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</si>
  <si>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</si>
  <si>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</si>
  <si>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</si>
  <si>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</si>
  <si>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</si>
  <si>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</si>
  <si>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</si>
  <si>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</si>
  <si>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</si>
  <si>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</si>
  <si>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</si>
  <si>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</si>
  <si>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</si>
  <si>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</si>
  <si>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</si>
  <si>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</si>
  <si>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</si>
  <si>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</si>
  <si>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</si>
  <si>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</si>
  <si>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</si>
  <si>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</si>
  <si>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</si>
  <si>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</si>
  <si>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</si>
  <si>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</si>
  <si>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</si>
  <si>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</si>
  <si>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</si>
  <si>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</si>
  <si>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</si>
  <si>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</si>
  <si>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</si>
  <si>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</si>
  <si>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</si>
  <si>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</si>
  <si>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</si>
  <si>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</si>
  <si>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</si>
  <si>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</si>
  <si>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</si>
  <si>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</si>
  <si>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</si>
  <si>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</si>
  <si>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</si>
  <si>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</si>
  <si>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</si>
  <si>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</si>
  <si>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</si>
  <si>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</si>
  <si>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</si>
  <si>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</si>
  <si>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</si>
  <si>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</si>
  <si>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</si>
  <si>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</si>
  <si>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</si>
  <si>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</si>
  <si>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</si>
  <si>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</si>
  <si>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</si>
  <si>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</si>
  <si>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</si>
  <si>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</si>
  <si>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</si>
  <si>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</si>
  <si>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</si>
  <si>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</si>
  <si>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</si>
  <si>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</si>
  <si>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</si>
  <si>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</si>
  <si>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</si>
  <si>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</si>
  <si>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</si>
  <si>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</si>
  <si>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</si>
  <si>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</si>
  <si>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</si>
  <si>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</si>
  <si>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</si>
  <si>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</si>
  <si>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</si>
  <si>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</si>
  <si>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</si>
  <si>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</si>
  <si>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</si>
  <si>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</si>
  <si>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</si>
  <si>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</si>
  <si>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</si>
  <si>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</si>
  <si>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</si>
  <si>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</si>
  <si>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</si>
  <si>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</si>
  <si>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</si>
  <si>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</si>
  <si>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</si>
  <si>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</si>
  <si>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</si>
  <si>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</si>
  <si>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</si>
  <si>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</si>
  <si>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</si>
  <si>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</si>
  <si>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</si>
  <si>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</si>
  <si>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</si>
  <si>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</si>
  <si>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</si>
  <si>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</si>
  <si>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</si>
  <si>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</si>
  <si>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</si>
  <si>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</si>
  <si>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</si>
  <si>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</si>
  <si>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</si>
  <si>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</si>
  <si>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</si>
  <si>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</si>
  <si>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</si>
  <si>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</si>
  <si>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</si>
  <si>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</si>
  <si>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</si>
  <si>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</si>
  <si>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</si>
  <si>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</si>
  <si>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</si>
  <si>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</si>
  <si>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</si>
  <si>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</si>
  <si>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</si>
  <si>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</si>
  <si>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</si>
  <si>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</si>
  <si>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</si>
  <si>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</si>
  <si>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</si>
  <si>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</si>
  <si>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</si>
  <si>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</si>
  <si>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</si>
  <si>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</si>
  <si>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</si>
  <si>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</si>
  <si>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</si>
  <si>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</si>
  <si>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</si>
  <si>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</si>
  <si>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</si>
  <si>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</si>
  <si>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</si>
  <si>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</si>
  <si>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</si>
  <si>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</si>
  <si>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</si>
  <si>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</si>
  <si>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</si>
  <si>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</si>
  <si>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</si>
  <si>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</si>
  <si>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</si>
  <si>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</si>
  <si>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</si>
  <si>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</si>
  <si>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</si>
  <si>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</si>
  <si>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</si>
  <si>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</si>
  <si>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</si>
  <si>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</si>
  <si>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</si>
  <si>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</si>
  <si>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</si>
  <si>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</si>
  <si>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</si>
  <si>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</si>
  <si>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</si>
  <si>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</si>
  <si>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</si>
  <si>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</si>
  <si>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</si>
  <si>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</si>
  <si>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</si>
  <si>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</si>
  <si>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</si>
  <si>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</si>
  <si>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</si>
  <si>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</si>
  <si>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</si>
  <si>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</si>
  <si>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</si>
  <si>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</si>
  <si>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</si>
  <si>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</si>
  <si>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</si>
  <si>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</si>
  <si>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</si>
  <si>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</si>
  <si>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</si>
  <si>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</si>
  <si>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</si>
  <si>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</si>
  <si>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</si>
  <si>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</si>
  <si>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</si>
  <si>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</si>
  <si>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</si>
  <si>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</si>
  <si>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</si>
  <si>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</si>
  <si>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</si>
  <si>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</si>
  <si>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</si>
  <si>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</si>
  <si>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</si>
  <si>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</si>
  <si>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</si>
  <si>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</si>
  <si>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</si>
  <si>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</si>
  <si>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</si>
  <si>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</si>
  <si>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</si>
  <si>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</si>
  <si>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</si>
  <si>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</si>
  <si>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</si>
  <si>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</si>
  <si>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</si>
  <si>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</si>
  <si>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</si>
  <si>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</si>
  <si>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</si>
  <si>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</si>
  <si>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</si>
  <si>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</si>
  <si>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</si>
  <si>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</si>
  <si>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</si>
  <si>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</si>
  <si>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</si>
  <si>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</si>
  <si>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</si>
  <si>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</si>
  <si>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</si>
  <si>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</si>
  <si>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</si>
  <si>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</si>
  <si>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</si>
  <si>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</si>
  <si>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</si>
  <si>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</si>
  <si>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</si>
  <si>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</si>
  <si>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</si>
  <si>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</si>
  <si>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</si>
  <si>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</si>
  <si>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</si>
  <si>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</si>
  <si>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</si>
  <si>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</si>
  <si>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</si>
  <si>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</si>
  <si>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</si>
  <si>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</si>
  <si>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</si>
  <si>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</si>
  <si>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</si>
  <si>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</si>
  <si>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</si>
  <si>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</si>
  <si>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</si>
  <si>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</si>
  <si>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</si>
  <si>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</si>
  <si>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</si>
  <si>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</si>
  <si>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</si>
  <si>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</si>
  <si>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</si>
  <si>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</si>
  <si>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</si>
  <si>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</si>
  <si>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</si>
  <si>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</si>
  <si>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</si>
  <si>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</si>
  <si>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</si>
  <si>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</si>
  <si>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</si>
  <si>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</si>
  <si>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</si>
  <si>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</si>
  <si>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</si>
  <si>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</si>
  <si>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</si>
  <si>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</si>
  <si>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</si>
  <si>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</si>
  <si>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</si>
  <si>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</si>
  <si>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</si>
  <si>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</si>
  <si>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</si>
  <si>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</si>
  <si>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</si>
  <si>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</si>
  <si>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</si>
  <si>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</si>
  <si>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</si>
  <si>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</si>
  <si>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</si>
  <si>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</si>
  <si>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</si>
  <si>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</si>
  <si>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</si>
  <si>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</si>
  <si>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</si>
  <si>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</si>
  <si>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</si>
  <si>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</si>
  <si>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</si>
  <si>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</si>
  <si>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</si>
  <si>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</si>
  <si>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</si>
  <si>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</si>
  <si>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</si>
  <si>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</si>
  <si>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</si>
  <si>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</si>
  <si>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</si>
  <si>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</si>
  <si>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</si>
  <si>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</si>
  <si>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</si>
  <si>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</si>
  <si>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</si>
  <si>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</si>
  <si>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</si>
  <si>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</si>
  <si>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</si>
  <si>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</si>
  <si>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</si>
  <si>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</si>
  <si>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</si>
  <si>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</si>
  <si>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</si>
  <si>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</si>
  <si>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</si>
  <si>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</si>
  <si>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</si>
  <si>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</si>
  <si>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</si>
  <si>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</si>
  <si>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</si>
  <si>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</si>
  <si>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</si>
  <si>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</si>
  <si>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</si>
  <si>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</si>
  <si>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</si>
  <si>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</si>
  <si>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</si>
  <si>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</si>
  <si>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</si>
  <si>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</si>
  <si>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</si>
  <si>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</si>
  <si>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</si>
  <si>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</si>
  <si>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</si>
  <si>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</si>
  <si>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</si>
  <si>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</si>
  <si>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</si>
  <si>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</si>
  <si>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</si>
  <si>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</si>
  <si>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</si>
  <si>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</si>
  <si>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</si>
  <si>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</si>
  <si>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</si>
  <si>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</si>
  <si>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</si>
  <si>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</si>
  <si>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</si>
  <si>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</si>
  <si>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</si>
  <si>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</si>
  <si>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</si>
  <si>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</si>
  <si>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</si>
  <si>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</si>
  <si>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</si>
  <si>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</si>
  <si>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</si>
  <si>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</si>
  <si>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</si>
  <si>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</si>
  <si>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</si>
  <si>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</si>
  <si>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</si>
  <si>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</si>
  <si>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</si>
  <si>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</si>
  <si>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</si>
  <si>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</si>
  <si>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</si>
  <si>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</si>
  <si>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</si>
  <si>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</si>
  <si>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</si>
  <si>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</si>
  <si>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</si>
  <si>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</si>
  <si>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</si>
  <si>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</si>
  <si>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</si>
  <si>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</si>
  <si>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</si>
  <si>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</si>
  <si>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</si>
  <si>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</si>
  <si>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</si>
  <si>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</si>
  <si>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</si>
  <si>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</si>
  <si>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</si>
  <si>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</si>
  <si>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</si>
  <si>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</si>
  <si>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</si>
  <si>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</si>
  <si>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</si>
  <si>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</si>
  <si>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</si>
  <si>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</si>
  <si>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</si>
  <si>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</si>
  <si>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</si>
  <si>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</si>
  <si>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</si>
  <si>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</si>
  <si>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</si>
  <si>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</si>
  <si>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</si>
  <si>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</si>
  <si>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</si>
  <si>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</si>
  <si>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</si>
  <si>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</si>
  <si>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</si>
  <si>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</si>
  <si>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</si>
  <si>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</si>
  <si>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</si>
  <si>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</si>
  <si>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</si>
  <si>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</si>
  <si>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</si>
  <si>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</si>
  <si>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</si>
  <si>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</si>
  <si>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</si>
  <si>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</si>
  <si>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</si>
  <si>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</si>
  <si>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</si>
  <si>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</si>
  <si>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</si>
  <si>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</si>
  <si>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</si>
  <si>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</si>
  <si>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</si>
  <si>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</si>
  <si>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</si>
  <si>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</si>
  <si>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</si>
  <si>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</si>
  <si>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</si>
  <si>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</si>
  <si>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</si>
  <si>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</si>
  <si>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</si>
  <si>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</si>
  <si>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</si>
  <si>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</si>
  <si>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</si>
  <si>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</si>
  <si>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</si>
  <si>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</si>
  <si>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</si>
  <si>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</si>
  <si>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</si>
  <si>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</si>
  <si>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</si>
  <si>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</si>
  <si>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</si>
  <si>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</si>
  <si>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</si>
  <si>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</si>
  <si>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</si>
  <si>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</si>
  <si>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</si>
  <si>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</si>
  <si>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</si>
  <si>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</si>
  <si>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</si>
  <si>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</si>
  <si>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</si>
  <si>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</si>
  <si>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</si>
  <si>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</si>
  <si>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</si>
  <si>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</si>
  <si>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</si>
  <si>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</si>
  <si>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</si>
  <si>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</si>
  <si>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</si>
  <si>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</si>
  <si>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</si>
  <si>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</si>
  <si>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</si>
  <si>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</si>
  <si>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</si>
  <si>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</si>
  <si>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</si>
  <si>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</si>
  <si>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</si>
  <si>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</si>
  <si>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</si>
  <si>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</si>
  <si>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</si>
  <si>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</si>
  <si>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</si>
  <si>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</si>
  <si>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</si>
  <si>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</si>
  <si>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</si>
  <si>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</si>
  <si>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</si>
  <si>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</si>
  <si>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</si>
  <si>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</si>
  <si>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</si>
  <si>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</si>
  <si>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</si>
  <si>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</si>
  <si>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</si>
  <si>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</si>
  <si>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</si>
  <si>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</si>
  <si>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</si>
  <si>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</si>
  <si>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</si>
  <si>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</si>
  <si>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</si>
  <si>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</si>
  <si>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</si>
  <si>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</si>
  <si>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</si>
  <si>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</si>
  <si>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</si>
  <si>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</si>
  <si>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</si>
  <si>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</si>
  <si>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</si>
  <si>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</si>
  <si>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</si>
  <si>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</si>
  <si>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</si>
  <si>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</si>
  <si>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</si>
  <si>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</si>
  <si>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</si>
  <si>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</si>
  <si>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</si>
  <si>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</si>
  <si>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</si>
  <si>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</si>
  <si>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</si>
  <si>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</si>
  <si>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</si>
  <si>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</si>
  <si>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</si>
  <si>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</si>
  <si>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</si>
  <si>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</si>
  <si>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</si>
  <si>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</si>
  <si>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</si>
  <si>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</si>
  <si>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</si>
  <si>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</si>
  <si>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</si>
  <si>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</si>
  <si>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</si>
  <si>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</si>
  <si>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</si>
  <si>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</si>
  <si>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</si>
  <si>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</si>
  <si>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</si>
  <si>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</si>
  <si>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</si>
  <si>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</si>
  <si>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</si>
  <si>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</si>
  <si>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</si>
  <si>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</si>
  <si>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</si>
  <si>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</si>
  <si>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</si>
  <si>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</si>
  <si>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</si>
  <si>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</si>
  <si>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</si>
  <si>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</si>
  <si>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</si>
  <si>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</si>
  <si>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</si>
  <si>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</si>
  <si>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</si>
  <si>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</si>
  <si>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</si>
  <si>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</si>
  <si>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</si>
  <si>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</si>
  <si>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</si>
  <si>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</si>
  <si>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</si>
  <si>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</si>
  <si>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</si>
  <si>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</si>
  <si>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</si>
  <si>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</si>
  <si>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</si>
  <si>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</si>
  <si>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</si>
  <si>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</si>
  <si>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</si>
  <si>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</si>
  <si>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</si>
  <si>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</si>
  <si>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</si>
  <si>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</si>
  <si>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</si>
  <si>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</si>
  <si>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</si>
  <si>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</si>
  <si>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</si>
  <si>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</si>
  <si>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</si>
  <si>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</si>
  <si>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</si>
  <si>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</si>
  <si>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</si>
  <si>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</si>
  <si>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</si>
  <si>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</si>
  <si>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</si>
  <si>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</si>
  <si>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</si>
  <si>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</si>
  <si>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</si>
  <si>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</si>
  <si>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</si>
  <si>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</si>
  <si>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</si>
  <si>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</si>
  <si>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</si>
  <si>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</si>
  <si>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</si>
  <si>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</si>
  <si>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</si>
  <si>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</si>
  <si>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</si>
  <si>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</si>
  <si>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</si>
  <si>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</si>
  <si>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</si>
  <si>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</si>
  <si>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</si>
  <si>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</si>
  <si>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</si>
  <si>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</si>
  <si>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</si>
  <si>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</si>
  <si>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</si>
  <si>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</si>
  <si>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</si>
  <si>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</si>
  <si>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</si>
  <si>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</si>
  <si>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</si>
  <si>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</si>
  <si>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</si>
  <si>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</si>
  <si>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</si>
  <si>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</si>
  <si>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</si>
  <si>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</si>
  <si>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</si>
  <si>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</si>
  <si>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</si>
  <si>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</si>
  <si>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</si>
  <si>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</si>
  <si>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</si>
  <si>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</si>
  <si>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</si>
  <si>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</si>
  <si>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</si>
  <si>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</si>
  <si>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</si>
  <si>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</si>
  <si>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</si>
  <si>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</si>
  <si>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</si>
  <si>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</si>
  <si>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</si>
  <si>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</si>
  <si>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</si>
  <si>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</si>
  <si>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</si>
  <si>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</si>
  <si>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</si>
  <si>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</si>
  <si>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</si>
  <si>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</si>
  <si>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</si>
  <si>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</si>
  <si>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</si>
  <si>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</si>
  <si>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</si>
  <si>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</si>
  <si>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</si>
  <si>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</si>
  <si>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</si>
  <si>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</si>
  <si>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</si>
  <si>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</si>
  <si>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</si>
  <si>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</si>
  <si>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</si>
  <si>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</si>
  <si>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</si>
  <si>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</si>
  <si>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</si>
  <si>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</si>
  <si>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</si>
  <si>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</si>
  <si>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</si>
  <si>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</si>
  <si>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</si>
  <si>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</si>
  <si>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</si>
  <si>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</si>
  <si>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</si>
  <si>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</si>
  <si>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</si>
  <si>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</si>
  <si>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</si>
  <si>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</si>
  <si>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</si>
  <si>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</si>
  <si>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</si>
  <si>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</si>
  <si>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</si>
  <si>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</si>
  <si>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</si>
  <si>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</si>
  <si>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</si>
  <si>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</si>
  <si>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</si>
  <si>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</si>
  <si>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</si>
  <si>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</si>
  <si>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</si>
  <si>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</si>
  <si>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</si>
  <si>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</si>
  <si>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</si>
  <si>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</si>
  <si>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</si>
  <si>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</si>
  <si>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</si>
  <si>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</si>
  <si>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</si>
  <si>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</si>
  <si>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</si>
  <si>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</si>
  <si>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</si>
  <si>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</si>
  <si>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</si>
  <si>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</si>
  <si>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</si>
  <si>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</si>
  <si>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</si>
  <si>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</si>
  <si>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</si>
  <si>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</si>
  <si>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</si>
  <si>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</si>
  <si>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</si>
  <si>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</si>
  <si>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</si>
  <si>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</si>
  <si>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</si>
  <si>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</si>
  <si>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</si>
  <si>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</si>
  <si>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</si>
  <si>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</si>
  <si>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</si>
  <si>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</si>
  <si>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</si>
  <si>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</si>
  <si>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</si>
  <si>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</si>
  <si>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</si>
  <si>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</si>
  <si>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</si>
  <si>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</si>
  <si>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</si>
  <si>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</si>
  <si>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</si>
  <si>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</si>
  <si>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</si>
  <si>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</si>
  <si>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</si>
  <si>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</si>
  <si>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</si>
  <si>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</si>
  <si>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</si>
  <si>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</si>
  <si>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</si>
  <si>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</si>
  <si>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</si>
  <si>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</si>
  <si>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</si>
  <si>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</si>
  <si>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</si>
  <si>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</si>
  <si>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</si>
  <si>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</si>
  <si>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</si>
  <si>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</si>
  <si>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</si>
  <si>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</si>
  <si>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</si>
  <si>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</si>
  <si>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</si>
  <si>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</si>
  <si>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</si>
  <si>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</si>
  <si>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</si>
  <si>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</si>
  <si>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</si>
  <si>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</si>
  <si>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</si>
  <si>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</si>
  <si>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</si>
  <si>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</si>
  <si>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</si>
  <si>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</si>
  <si>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</si>
  <si>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</si>
  <si>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</si>
  <si>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</si>
  <si>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</si>
  <si>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</si>
  <si>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</si>
  <si>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</si>
  <si>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</si>
  <si>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</si>
  <si>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</si>
  <si>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</si>
  <si>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</si>
  <si>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</si>
  <si>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</si>
  <si>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</si>
  <si>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</si>
  <si>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</si>
  <si>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</si>
  <si>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</si>
  <si>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</si>
  <si>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</si>
  <si>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</si>
  <si>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</si>
  <si>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</si>
  <si>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</si>
  <si>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</si>
  <si>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</si>
  <si>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</si>
  <si>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</si>
  <si>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</si>
  <si>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</si>
  <si>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</si>
  <si>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</si>
  <si>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</si>
  <si>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</si>
  <si>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</si>
  <si>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</si>
  <si>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</si>
  <si>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</si>
  <si>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</si>
  <si>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</si>
  <si>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</si>
  <si>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</si>
  <si>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</si>
  <si>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</si>
  <si>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</si>
  <si>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</si>
  <si>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</si>
  <si>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</si>
  <si>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</si>
  <si>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</si>
  <si>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</si>
  <si>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</si>
  <si>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</si>
  <si>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</si>
  <si>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</si>
  <si>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</si>
  <si>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</si>
  <si>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</si>
  <si>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</si>
  <si>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</si>
  <si>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</si>
  <si>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</si>
  <si>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</si>
  <si>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</si>
  <si>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</si>
  <si>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</si>
  <si>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</si>
  <si>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</si>
  <si>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</si>
  <si>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</si>
  <si>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</si>
  <si>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</si>
  <si>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</si>
  <si>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</si>
  <si>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</si>
  <si>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</si>
  <si>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</si>
  <si>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</si>
  <si>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</si>
  <si>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</si>
  <si>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</si>
  <si>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</si>
  <si>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</si>
  <si>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</si>
  <si>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</si>
  <si>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</si>
  <si>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</si>
  <si>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</si>
  <si>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</si>
  <si>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</si>
  <si>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</si>
  <si>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</si>
  <si>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</si>
  <si>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</si>
  <si>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</si>
  <si>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</si>
  <si>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</si>
  <si>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</si>
  <si>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</si>
  <si>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</si>
  <si>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</si>
  <si>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</si>
  <si>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</si>
  <si>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</si>
  <si>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</si>
  <si>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</si>
  <si>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</si>
  <si>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</si>
  <si>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</si>
  <si>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</si>
  <si>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</si>
  <si>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</si>
  <si>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</si>
  <si>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</si>
  <si>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</si>
  <si>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</si>
  <si>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</si>
  <si>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</si>
  <si>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</si>
  <si>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</si>
  <si>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</si>
  <si>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</si>
  <si>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</si>
  <si>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</si>
  <si>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</si>
  <si>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</si>
  <si>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</si>
  <si>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</si>
  <si>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</si>
  <si>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</si>
  <si>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</si>
  <si>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</si>
  <si>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</si>
  <si>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</si>
  <si>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</si>
  <si>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</si>
  <si>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</si>
  <si>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</si>
  <si>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</si>
  <si>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</si>
  <si>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</si>
  <si>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</si>
  <si>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</si>
  <si>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</si>
  <si>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</si>
  <si>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</si>
  <si>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</si>
  <si>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</si>
  <si>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</si>
  <si>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</si>
  <si>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</si>
  <si>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</si>
  <si>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</si>
  <si>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</si>
  <si>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</si>
  <si>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</si>
  <si>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</si>
  <si>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</si>
  <si>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</si>
  <si>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</si>
  <si>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</si>
  <si>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</si>
  <si>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</si>
  <si>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</si>
  <si>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</si>
  <si>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</si>
  <si>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</si>
  <si>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</si>
  <si>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</si>
  <si>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</si>
  <si>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</si>
  <si>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</si>
  <si>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</si>
  <si>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</si>
  <si>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</si>
  <si>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</si>
  <si>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</si>
  <si>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</si>
  <si>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</si>
  <si>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</si>
  <si>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</si>
  <si>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</si>
  <si>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</si>
  <si>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</si>
  <si>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</si>
  <si>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</si>
  <si>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</si>
  <si>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</si>
  <si>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</si>
  <si>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</si>
  <si>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</si>
  <si>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</si>
  <si>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</si>
  <si>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</si>
  <si>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</si>
  <si>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</si>
  <si>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</si>
  <si>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</si>
  <si>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</si>
  <si>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</si>
  <si>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</si>
  <si>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</si>
  <si>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</si>
  <si>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</si>
  <si>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</si>
  <si>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</si>
  <si>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</si>
  <si>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</si>
  <si>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</si>
  <si>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</si>
  <si>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</si>
  <si>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</si>
  <si>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</si>
  <si>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</si>
  <si>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</si>
  <si>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</si>
  <si>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</si>
  <si>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</si>
  <si>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</si>
  <si>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</si>
  <si>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</si>
  <si>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</si>
  <si>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</si>
  <si>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</si>
  <si>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</si>
  <si>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</si>
  <si>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</si>
  <si>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</si>
  <si>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</si>
  <si>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</si>
  <si>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</si>
  <si>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</si>
  <si>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</si>
  <si>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</si>
  <si>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</si>
  <si>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</si>
  <si>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</si>
  <si>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</si>
  <si>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</si>
  <si>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</si>
  <si>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</si>
  <si>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</si>
  <si>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</si>
  <si>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</si>
  <si>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</si>
  <si>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</si>
  <si>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</si>
  <si>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</si>
  <si>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</si>
  <si>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</si>
  <si>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</si>
  <si>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</si>
  <si>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</si>
  <si>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</si>
  <si>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</si>
  <si>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</si>
  <si>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</si>
  <si>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</si>
  <si>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</si>
  <si>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</si>
  <si>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</si>
  <si>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</si>
  <si>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</si>
  <si>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</si>
  <si>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</si>
  <si>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</si>
  <si>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</si>
  <si>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</si>
  <si>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</si>
  <si>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</si>
  <si>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</si>
  <si>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</si>
  <si>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</si>
  <si>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</si>
  <si>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</si>
  <si>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</si>
  <si>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</si>
  <si>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</si>
  <si>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</si>
  <si>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</si>
  <si>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</si>
  <si>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</si>
  <si>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</si>
  <si>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</si>
  <si>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</si>
  <si>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</si>
  <si>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</si>
  <si>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</si>
  <si>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</si>
  <si>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</si>
  <si>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</si>
  <si>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</si>
  <si>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</si>
  <si>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</si>
  <si>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</si>
  <si>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</si>
  <si>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</si>
  <si>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</si>
  <si>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</si>
  <si>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</si>
  <si>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</si>
  <si>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</si>
  <si>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</si>
  <si>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</si>
  <si>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</si>
  <si>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</si>
  <si>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</si>
  <si>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</si>
  <si>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</si>
  <si>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</si>
  <si>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</si>
  <si>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</si>
  <si>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</si>
  <si>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</si>
  <si>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</si>
  <si>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</si>
  <si>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</si>
  <si>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</si>
  <si>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</si>
  <si>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</si>
  <si>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</si>
  <si>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</si>
  <si>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</si>
  <si>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</si>
  <si>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</si>
  <si>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</si>
  <si>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</si>
  <si>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</si>
  <si>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</si>
  <si>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</si>
  <si>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</si>
  <si>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</si>
  <si>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</si>
  <si>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</si>
  <si>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</si>
  <si>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</si>
  <si>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</si>
  <si>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</si>
  <si>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</si>
  <si>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</si>
  <si>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</si>
  <si>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</si>
  <si>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</si>
  <si>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</si>
  <si>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</si>
  <si>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</si>
  <si>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</si>
  <si>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</si>
  <si>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</si>
  <si>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</si>
  <si>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</si>
  <si>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</si>
  <si>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</si>
  <si>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</si>
  <si>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</si>
  <si>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</si>
  <si>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</si>
  <si>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</si>
  <si>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</si>
  <si>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</si>
  <si>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</si>
  <si>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</si>
  <si>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</si>
  <si>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</si>
  <si>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</si>
  <si>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</si>
  <si>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</si>
  <si>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</si>
  <si>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</si>
  <si>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</si>
  <si>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</si>
  <si>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</si>
  <si>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</si>
  <si>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</si>
  <si>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</si>
  <si>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</si>
  <si>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</si>
  <si>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</si>
  <si>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</si>
  <si>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</si>
  <si>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</si>
  <si>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</si>
  <si>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</si>
  <si>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</si>
  <si>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</si>
  <si>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</si>
  <si>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</si>
  <si>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</si>
  <si>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</si>
  <si>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</si>
  <si>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</si>
  <si>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</si>
  <si>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</si>
  <si>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</si>
  <si>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</si>
  <si>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</si>
  <si>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</si>
  <si>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</si>
  <si>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</si>
  <si>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</si>
  <si>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</si>
  <si>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</si>
  <si>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</si>
  <si>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</si>
  <si>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</si>
  <si>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</si>
  <si>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</si>
  <si>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</si>
  <si>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</si>
  <si>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</si>
  <si>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</si>
  <si>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</si>
  <si>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</si>
  <si>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</si>
  <si>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</si>
  <si>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</si>
  <si>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</si>
  <si>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</si>
  <si>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</si>
  <si>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</si>
  <si>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</si>
  <si>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</si>
  <si>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</si>
  <si>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</si>
  <si>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</si>
  <si>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</si>
  <si>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</si>
  <si>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</si>
  <si>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</si>
  <si>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</si>
  <si>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</si>
  <si>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</si>
  <si>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</si>
  <si>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</si>
  <si>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</si>
  <si>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</si>
  <si>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</si>
  <si>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</si>
  <si>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</si>
  <si>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</si>
  <si>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</si>
  <si>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</si>
  <si>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</si>
  <si>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</si>
  <si>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</si>
  <si>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</si>
  <si>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</si>
  <si>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</si>
  <si>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</si>
  <si>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</si>
  <si>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</si>
  <si>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</si>
  <si>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</si>
  <si>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</si>
  <si>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</si>
  <si>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</si>
  <si>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</si>
  <si>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</si>
  <si>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</si>
  <si>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</si>
  <si>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</si>
  <si>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</si>
  <si>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</si>
  <si>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</si>
  <si>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</si>
  <si>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</si>
  <si>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</si>
  <si>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</si>
  <si>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</si>
  <si>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</si>
  <si>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</si>
  <si>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</si>
  <si>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</si>
  <si>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</si>
  <si>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</si>
  <si>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</si>
  <si>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</si>
  <si>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</si>
  <si>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</si>
  <si>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</si>
  <si>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</si>
  <si>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</si>
  <si>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</si>
  <si>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</si>
  <si>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</si>
  <si>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</si>
  <si>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</si>
  <si>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</si>
  <si>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</si>
  <si>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</si>
  <si>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</si>
  <si>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</si>
  <si>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</si>
  <si>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</si>
  <si>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</si>
  <si>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</si>
  <si>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</si>
  <si>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</si>
  <si>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</si>
  <si>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</si>
  <si>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</si>
  <si>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</si>
  <si>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</si>
  <si>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</si>
  <si>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</si>
  <si>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</si>
  <si>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</si>
  <si>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</si>
  <si>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</si>
  <si>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</si>
  <si>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</si>
  <si>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</si>
  <si>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</si>
  <si>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</si>
  <si>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</si>
  <si>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</si>
  <si>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</si>
  <si>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</si>
  <si>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</si>
  <si>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</si>
  <si>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</si>
  <si>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</si>
  <si>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</si>
  <si>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</si>
  <si>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</si>
  <si>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</si>
  <si>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</si>
  <si>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</si>
  <si>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</si>
  <si>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</si>
  <si>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</si>
  <si>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</si>
  <si>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</si>
  <si>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</si>
  <si>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</si>
  <si>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</si>
  <si>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</si>
  <si>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</si>
  <si>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</si>
  <si>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</si>
  <si>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</si>
  <si>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</si>
  <si>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</si>
  <si>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</si>
  <si>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</si>
  <si>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</si>
  <si>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</si>
  <si>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</si>
  <si>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</si>
  <si>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</si>
  <si>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</si>
  <si>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</si>
  <si>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</si>
  <si>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</si>
  <si>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</si>
  <si>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</si>
  <si>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</si>
  <si>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</si>
  <si>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</si>
  <si>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</si>
  <si>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</si>
  <si>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</si>
  <si>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</si>
  <si>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</si>
  <si>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</si>
  <si>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</si>
  <si>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</si>
  <si>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</si>
  <si>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</si>
  <si>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</si>
  <si>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</si>
  <si>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</si>
  <si>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</si>
  <si>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</si>
  <si>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</si>
  <si>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</si>
  <si>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</si>
  <si>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</si>
  <si>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</si>
  <si>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</si>
  <si>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</si>
  <si>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</si>
  <si>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</si>
  <si>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</si>
  <si>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</si>
  <si>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</si>
  <si>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</si>
  <si>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</si>
  <si>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</si>
  <si>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</si>
  <si>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</si>
  <si>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</si>
  <si>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</si>
  <si>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</si>
  <si>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</si>
  <si>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</si>
  <si>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</si>
  <si>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</si>
  <si>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</si>
  <si>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</si>
  <si>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</si>
  <si>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</si>
  <si>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</si>
  <si>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</si>
  <si>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</si>
  <si>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</si>
  <si>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</si>
  <si>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</si>
  <si>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</si>
  <si>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</si>
  <si>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</si>
  <si>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</si>
  <si>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</si>
  <si>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</si>
  <si>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</si>
  <si>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</si>
  <si>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</si>
  <si>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</si>
  <si>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</si>
  <si>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</si>
  <si>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</si>
  <si>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</si>
  <si>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</si>
  <si>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</si>
  <si>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</si>
  <si>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</si>
  <si>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</si>
  <si>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</si>
  <si>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</si>
  <si>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</si>
  <si>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</si>
  <si>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</si>
  <si>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</si>
  <si>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</si>
  <si>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</si>
  <si>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</si>
  <si>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</si>
  <si>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</si>
  <si>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</si>
  <si>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</si>
  <si>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</si>
  <si>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</si>
  <si>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</si>
  <si>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</si>
  <si>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</si>
  <si>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</si>
  <si>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</si>
  <si>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</si>
  <si>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</si>
  <si>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</si>
  <si>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</si>
  <si>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</si>
  <si>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</si>
  <si>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</si>
  <si>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</si>
  <si>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</si>
  <si>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</si>
  <si>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</si>
  <si>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</si>
  <si>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</si>
  <si>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</si>
  <si>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</si>
  <si>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</si>
  <si>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</si>
  <si>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</si>
  <si>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</si>
  <si>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</si>
  <si>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</si>
  <si>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</si>
  <si>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</si>
  <si>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</si>
  <si>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</si>
  <si>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</si>
  <si>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</si>
  <si>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</si>
  <si>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</si>
  <si>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</si>
  <si>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</si>
  <si>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</si>
  <si>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</si>
  <si>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</si>
  <si>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</si>
  <si>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</si>
  <si>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</si>
  <si>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</si>
  <si>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</si>
  <si>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</si>
  <si>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</si>
  <si>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</si>
  <si>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</si>
  <si>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</si>
  <si>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</si>
  <si>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</si>
  <si>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</si>
  <si>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</si>
  <si>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</si>
  <si>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</si>
  <si>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</si>
  <si>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</si>
  <si>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</si>
  <si>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</si>
  <si>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</si>
  <si>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</si>
  <si>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</si>
  <si>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</si>
  <si>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</si>
  <si>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</si>
  <si>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</si>
  <si>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</si>
  <si>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</si>
  <si>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</si>
  <si>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</si>
  <si>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</si>
  <si>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</si>
  <si>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</si>
  <si>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</si>
  <si>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</si>
  <si>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</si>
  <si>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</si>
  <si>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</si>
  <si>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</si>
  <si>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</si>
  <si>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</si>
  <si>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</si>
  <si>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</si>
  <si>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</si>
  <si>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</si>
  <si>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</si>
  <si>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</si>
  <si>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</si>
  <si>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</si>
  <si>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</si>
  <si>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</si>
  <si>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</si>
  <si>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</si>
  <si>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</si>
  <si>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</si>
  <si>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</si>
  <si>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</si>
  <si>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</si>
  <si>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</si>
  <si>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</si>
  <si>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</si>
  <si>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</si>
  <si>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</si>
  <si>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</si>
  <si>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</si>
  <si>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</si>
  <si>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</si>
  <si>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</si>
  <si>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</si>
  <si>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</si>
  <si>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</si>
  <si>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</si>
  <si>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</si>
  <si>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</si>
  <si>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</si>
  <si>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</si>
  <si>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</si>
  <si>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</si>
  <si>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</si>
  <si>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</si>
  <si>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</si>
  <si>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</si>
  <si>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</si>
  <si>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</si>
  <si>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</si>
  <si>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</si>
  <si>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</si>
  <si>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</si>
  <si>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</si>
  <si>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</si>
  <si>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</si>
  <si>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</si>
  <si>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</si>
  <si>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</si>
  <si>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</si>
  <si>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</si>
  <si>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</si>
  <si>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</si>
  <si>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</si>
  <si>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</si>
  <si>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</si>
  <si>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</si>
  <si>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</si>
  <si>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</si>
  <si>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</si>
  <si>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</si>
  <si>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</si>
  <si>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</si>
  <si>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</si>
  <si>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</si>
  <si>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</si>
  <si>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</si>
  <si>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</si>
  <si>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</si>
  <si>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</si>
  <si>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</si>
  <si>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</si>
  <si>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</si>
  <si>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</si>
  <si>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</si>
  <si>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</si>
  <si>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</si>
  <si>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</si>
  <si>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</si>
  <si>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</si>
  <si>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</si>
  <si>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</si>
  <si>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</si>
  <si>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</si>
  <si>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</si>
  <si>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</si>
  <si>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</si>
  <si>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</si>
  <si>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</si>
  <si>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</si>
  <si>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</si>
  <si>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</si>
  <si>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</si>
  <si>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</si>
  <si>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</si>
  <si>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</si>
  <si>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</si>
  <si>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</si>
  <si>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</si>
  <si>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</si>
  <si>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</si>
  <si>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</si>
  <si>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</si>
  <si>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</si>
  <si>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</si>
  <si>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</si>
  <si>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</si>
  <si>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</si>
  <si>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</si>
  <si>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</si>
  <si>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</si>
  <si>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</si>
  <si>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</si>
  <si>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</si>
  <si>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</si>
  <si>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</si>
  <si>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</si>
  <si>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</si>
  <si>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</si>
  <si>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</si>
  <si>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</si>
  <si>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</si>
  <si>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</si>
  <si>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</si>
  <si>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</si>
  <si>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</si>
  <si>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</si>
  <si>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</si>
  <si>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</si>
  <si>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</si>
  <si>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</si>
  <si>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</si>
  <si>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</si>
  <si>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</si>
  <si>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</si>
  <si>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</si>
  <si>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</si>
  <si>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</si>
  <si>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</si>
  <si>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</si>
  <si>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</si>
  <si>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</si>
  <si>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</si>
  <si>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</si>
  <si>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</si>
  <si>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</si>
  <si>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</si>
  <si>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</si>
  <si>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</si>
  <si>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</si>
  <si>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</si>
  <si>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</si>
  <si>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</si>
  <si>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</si>
  <si>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</si>
  <si>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</si>
  <si>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</si>
  <si>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</si>
  <si>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</si>
  <si>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</si>
  <si>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</si>
  <si>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</si>
  <si>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</si>
  <si>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</si>
  <si>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</si>
  <si>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</si>
  <si>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</si>
  <si>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</si>
  <si>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</si>
  <si>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</si>
  <si>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</si>
  <si>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</si>
  <si>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</si>
  <si>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</si>
  <si>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</si>
  <si>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</si>
  <si>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</si>
  <si>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</si>
  <si>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</si>
  <si>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</si>
  <si>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</si>
  <si>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</si>
  <si>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</si>
  <si>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</si>
  <si>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</si>
  <si>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</si>
  <si>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</si>
  <si>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</si>
  <si>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</si>
  <si>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</si>
  <si>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</si>
  <si>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</si>
  <si>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</si>
  <si>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</si>
  <si>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</si>
  <si>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</si>
  <si>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</si>
  <si>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</si>
  <si>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</si>
  <si>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</si>
  <si>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</si>
  <si>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</si>
  <si>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</si>
  <si>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</si>
  <si>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</si>
  <si>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</si>
  <si>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</si>
  <si>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</si>
  <si>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</si>
  <si>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</si>
  <si>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</si>
  <si>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</si>
  <si>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</si>
  <si>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</si>
  <si>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</si>
  <si>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</si>
  <si>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</si>
  <si>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</si>
  <si>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</si>
  <si>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</si>
  <si>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</si>
  <si>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</si>
  <si>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</si>
  <si>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</si>
  <si>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</si>
  <si>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</si>
  <si>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</si>
  <si>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</si>
  <si>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</si>
  <si>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</si>
  <si>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</si>
  <si>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</si>
  <si>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</si>
  <si>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</si>
  <si>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</si>
  <si>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</si>
  <si>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</si>
  <si>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</si>
  <si>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</si>
  <si>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</si>
  <si>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</si>
  <si>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</si>
  <si>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</si>
  <si>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</si>
  <si>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</si>
  <si>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</si>
  <si>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</si>
  <si>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</si>
  <si>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</si>
  <si>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</si>
  <si>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</si>
  <si>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</si>
  <si>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</si>
  <si>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</si>
  <si>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</si>
  <si>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</si>
  <si>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</si>
  <si>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</si>
  <si>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</si>
  <si>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</si>
  <si>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</si>
  <si>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</si>
  <si>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</si>
  <si>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</si>
  <si>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</si>
  <si>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</si>
  <si>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</si>
  <si>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</si>
  <si>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</si>
  <si>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</si>
  <si>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</si>
  <si>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</si>
  <si>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</si>
  <si>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</si>
  <si>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</si>
  <si>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</si>
  <si>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</si>
  <si>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</si>
  <si>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</si>
  <si>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</si>
  <si>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</si>
  <si>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</si>
  <si>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</si>
  <si>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</si>
  <si>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</si>
  <si>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</si>
  <si>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</si>
  <si>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</si>
  <si>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</si>
  <si>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</si>
  <si>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</si>
  <si>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</si>
  <si>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</si>
  <si>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</si>
  <si>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</si>
  <si>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</si>
  <si>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</si>
  <si>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</si>
  <si>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</si>
  <si>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</si>
  <si>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</si>
  <si>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</si>
  <si>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</si>
  <si>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</si>
  <si>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</si>
  <si>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</si>
  <si>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</si>
  <si>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</si>
  <si>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</si>
  <si>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</si>
  <si>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</si>
  <si>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</si>
  <si>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</si>
  <si>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</si>
  <si>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</si>
  <si>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</si>
  <si>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</si>
  <si>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</si>
  <si>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</si>
  <si>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</si>
  <si>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</si>
  <si>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</si>
  <si>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</si>
  <si>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</si>
  <si>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</si>
  <si>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</si>
  <si>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</si>
  <si>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</si>
  <si>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</si>
  <si>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</si>
  <si>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</si>
  <si>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</si>
  <si>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</si>
  <si>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</si>
  <si>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</si>
  <si>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</si>
  <si>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</si>
  <si>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</si>
  <si>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</si>
  <si>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</si>
  <si>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</si>
  <si>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</si>
  <si>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</si>
  <si>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</si>
  <si>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</si>
  <si>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</si>
  <si>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</si>
  <si>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</si>
  <si>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</si>
  <si>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</si>
  <si>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</si>
  <si>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</si>
  <si>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</si>
  <si>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</si>
  <si>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</si>
  <si>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</si>
  <si>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</si>
  <si>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</si>
  <si>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</si>
  <si>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</si>
  <si>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</si>
  <si>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</si>
  <si>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</si>
  <si>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</si>
  <si>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</si>
  <si>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</si>
  <si>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</si>
  <si>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</si>
  <si>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</si>
  <si>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</si>
  <si>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</si>
  <si>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</si>
  <si>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</si>
  <si>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</si>
  <si>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</si>
  <si>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</si>
  <si>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</si>
  <si>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</si>
  <si>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</si>
  <si>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</si>
  <si>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</si>
  <si>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</si>
  <si>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</si>
  <si>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</si>
  <si>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</si>
  <si>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</si>
  <si>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</si>
  <si>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</si>
  <si>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</si>
  <si>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</si>
  <si>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</si>
  <si>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</si>
  <si>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</si>
  <si>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</si>
  <si>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</si>
  <si>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</si>
  <si>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</si>
  <si>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</si>
  <si>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</si>
  <si>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</si>
  <si>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</si>
  <si>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</si>
  <si>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</si>
  <si>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</si>
  <si>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</si>
  <si>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</si>
  <si>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</si>
  <si>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</si>
  <si>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</si>
  <si>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</si>
  <si>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</si>
  <si>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</si>
  <si>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</si>
  <si>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</si>
  <si>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</si>
  <si>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</si>
  <si>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</si>
  <si>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</si>
  <si>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</si>
  <si>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</si>
  <si>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</si>
  <si>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</si>
  <si>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</si>
  <si>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</si>
  <si>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</si>
  <si>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</si>
  <si>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</si>
  <si>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</si>
  <si>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</si>
  <si>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</si>
  <si>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</si>
  <si>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</si>
  <si>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</si>
  <si>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</si>
  <si>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</si>
  <si>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</si>
  <si>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</si>
  <si>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</si>
  <si>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</si>
  <si>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</si>
  <si>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</si>
  <si>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</si>
  <si>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</si>
  <si>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</si>
  <si>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</si>
  <si>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</si>
  <si>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</si>
  <si>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</si>
  <si>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</si>
  <si>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</si>
  <si>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</si>
  <si>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</si>
  <si>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</si>
  <si>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</si>
  <si>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</si>
  <si>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</si>
  <si>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</si>
  <si>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</si>
  <si>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</si>
  <si>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</si>
  <si>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</si>
  <si>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</si>
  <si>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</si>
  <si>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</si>
  <si>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</si>
  <si>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</si>
  <si>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</si>
  <si>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</si>
  <si>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</si>
  <si>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</si>
  <si>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</si>
  <si>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</si>
  <si>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</si>
  <si>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</si>
  <si>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</si>
  <si>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</si>
  <si>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</si>
  <si>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</si>
  <si>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</si>
  <si>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</si>
  <si>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</si>
  <si>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</si>
  <si>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</si>
  <si>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</si>
  <si>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</si>
  <si>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</si>
  <si>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</si>
  <si>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</si>
  <si>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</si>
  <si>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</si>
  <si>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</si>
  <si>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</si>
  <si>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</si>
  <si>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</si>
  <si>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</si>
  <si>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</si>
  <si>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</si>
  <si>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</si>
  <si>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</si>
  <si>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</si>
  <si>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</si>
  <si>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</si>
  <si>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</si>
  <si>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</si>
  <si>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</si>
  <si>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</si>
  <si>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</si>
  <si>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</si>
  <si>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</si>
  <si>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</si>
  <si>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</si>
  <si>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</si>
  <si>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</si>
  <si>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</si>
  <si>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</si>
  <si>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</si>
  <si>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</si>
  <si>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</si>
  <si>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</si>
  <si>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</si>
  <si>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</si>
  <si>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</si>
  <si>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</si>
  <si>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</si>
  <si>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</si>
  <si>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</si>
  <si>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</si>
  <si>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</si>
  <si>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</si>
  <si>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</si>
  <si>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</si>
  <si>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</si>
  <si>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</si>
  <si>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</si>
  <si>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</si>
  <si>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</si>
  <si>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</si>
  <si>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</si>
  <si>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</si>
  <si>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</si>
  <si>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</si>
  <si>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</si>
  <si>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</si>
  <si>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</si>
  <si>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</si>
  <si>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</si>
  <si>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</si>
  <si>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</si>
  <si>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</si>
  <si>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</si>
  <si>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</si>
  <si>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</si>
  <si>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</si>
  <si>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</si>
  <si>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</si>
  <si>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</si>
  <si>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</si>
  <si>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</si>
  <si>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</si>
  <si>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</si>
  <si>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</si>
  <si>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</si>
  <si>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</si>
  <si>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</si>
  <si>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</si>
  <si>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</si>
  <si>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</si>
  <si>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</si>
  <si>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</si>
  <si>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</si>
  <si>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</si>
  <si>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</si>
  <si>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</si>
  <si>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</si>
  <si>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</si>
  <si>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</si>
  <si>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</si>
  <si>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</si>
  <si>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</si>
  <si>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</si>
  <si>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</si>
  <si>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</si>
  <si>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</si>
  <si>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</si>
  <si>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</si>
  <si>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</si>
  <si>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</si>
  <si>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</si>
  <si>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</si>
  <si>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</si>
  <si>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</si>
  <si>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</si>
  <si>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</si>
  <si>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</si>
  <si>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</si>
  <si>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</si>
  <si>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</si>
  <si>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</si>
  <si>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</si>
  <si>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</si>
  <si>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</si>
  <si>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</si>
  <si>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</si>
  <si>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</si>
  <si>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</si>
  <si>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</si>
  <si>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</si>
  <si>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</si>
  <si>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</si>
  <si>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</si>
  <si>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</si>
  <si>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</si>
  <si>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</si>
  <si>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</si>
  <si>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</si>
  <si>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</si>
  <si>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</si>
  <si>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</si>
  <si>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</si>
  <si>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</si>
  <si>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</si>
  <si>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</si>
  <si>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</si>
  <si>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</si>
  <si>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</si>
  <si>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</si>
  <si>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</si>
  <si>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</si>
  <si>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</si>
  <si>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</si>
  <si>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</si>
  <si>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</si>
  <si>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</si>
  <si>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</si>
  <si>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</si>
  <si>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</si>
  <si>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</si>
  <si>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</si>
  <si>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</si>
  <si>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</si>
  <si>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</si>
  <si>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</si>
  <si>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</si>
  <si>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</si>
  <si>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</si>
  <si>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</si>
  <si>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</si>
  <si>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</si>
  <si>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</si>
  <si>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</si>
  <si>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</si>
  <si>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</si>
  <si>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</si>
  <si>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</si>
  <si>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</si>
  <si>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</si>
  <si>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</si>
  <si>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</si>
  <si>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</si>
  <si>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</si>
  <si>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</si>
  <si>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</si>
  <si>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</si>
  <si>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</si>
  <si>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</si>
  <si>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</si>
  <si>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</si>
  <si>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</si>
  <si>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</si>
  <si>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</si>
  <si>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</si>
  <si>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</si>
  <si>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</si>
  <si>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</si>
  <si>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</si>
  <si>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</si>
  <si>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</si>
  <si>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</si>
  <si>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</si>
  <si>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</si>
  <si>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</si>
  <si>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</si>
  <si>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</si>
  <si>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</si>
  <si>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</si>
  <si>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</si>
  <si>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</si>
  <si>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</si>
  <si>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</si>
  <si>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</si>
  <si>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</si>
  <si>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</si>
  <si>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</si>
  <si>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</si>
  <si>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</si>
  <si>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</si>
  <si>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</si>
  <si>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</si>
  <si>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</si>
  <si>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</si>
  <si>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</si>
  <si>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</si>
  <si>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</si>
  <si>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</si>
  <si>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</si>
  <si>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</si>
  <si>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</si>
  <si>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</si>
  <si>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</si>
  <si>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</si>
  <si>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</si>
  <si>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</si>
  <si>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</si>
  <si>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</si>
  <si>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</si>
  <si>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</si>
  <si>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</si>
  <si>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</si>
  <si>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</si>
  <si>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</si>
  <si>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</si>
  <si>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</si>
  <si>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</si>
  <si>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</si>
  <si>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</si>
  <si>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</si>
  <si>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</si>
  <si>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</si>
  <si>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</si>
  <si>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</si>
  <si>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</si>
  <si>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</si>
  <si>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</si>
  <si>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</si>
  <si>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</si>
  <si>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</si>
  <si>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</si>
  <si>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</si>
  <si>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</si>
  <si>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</si>
  <si>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</si>
  <si>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</si>
  <si>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</si>
  <si>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</si>
  <si>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</si>
  <si>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</si>
  <si>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</si>
  <si>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</si>
  <si>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</si>
  <si>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</si>
  <si>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</si>
  <si>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</si>
  <si>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</si>
  <si>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</si>
  <si>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</si>
  <si>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</si>
  <si>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</si>
  <si>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</si>
  <si>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</si>
  <si>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</si>
  <si>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</si>
  <si>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</si>
  <si>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</si>
  <si>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</si>
  <si>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</si>
  <si>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</si>
  <si>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</si>
  <si>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</si>
  <si>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</si>
  <si>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</si>
  <si>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</si>
  <si>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</si>
  <si>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</si>
  <si>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</si>
  <si>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</si>
  <si>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</si>
  <si>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</si>
  <si>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</si>
  <si>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</si>
  <si>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</si>
  <si>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</si>
  <si>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</si>
  <si>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</si>
  <si>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</si>
  <si>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</si>
  <si>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</si>
  <si>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</si>
  <si>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</si>
  <si>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</si>
  <si>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</si>
  <si>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</si>
  <si>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</si>
  <si>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</si>
  <si>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</si>
  <si>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</si>
  <si>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</si>
  <si>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</si>
  <si>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</si>
  <si>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</si>
  <si>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</si>
  <si>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</si>
  <si>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</si>
  <si>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</si>
  <si>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</si>
  <si>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</si>
  <si>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</si>
  <si>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</si>
  <si>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</si>
  <si>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</si>
  <si>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</si>
  <si>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</si>
  <si>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</si>
  <si>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</si>
  <si>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</si>
  <si>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</si>
  <si>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</si>
  <si>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</si>
  <si>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</si>
  <si>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</si>
  <si>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</si>
  <si>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</si>
  <si>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</si>
  <si>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</si>
  <si>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</si>
  <si>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</si>
  <si>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</si>
  <si>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</si>
  <si>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</si>
  <si>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</si>
  <si>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</si>
  <si>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</si>
  <si>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</si>
  <si>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</si>
  <si>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</si>
  <si>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</si>
  <si>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</si>
  <si>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</si>
  <si>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</si>
  <si>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</si>
  <si>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</si>
  <si>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</si>
  <si>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</si>
  <si>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</si>
  <si>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</si>
  <si>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</si>
  <si>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</si>
  <si>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</si>
  <si>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</si>
  <si>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</si>
  <si>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</si>
  <si>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</si>
  <si>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</si>
  <si>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</si>
  <si>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</si>
  <si>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</si>
  <si>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</si>
  <si>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</si>
  <si>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</si>
  <si>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</si>
  <si>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</si>
  <si>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</si>
  <si>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</si>
  <si>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</si>
  <si>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</si>
  <si>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</si>
  <si>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</si>
  <si>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</si>
  <si>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</si>
  <si>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</si>
  <si>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</si>
  <si>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</si>
  <si>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</si>
  <si>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</si>
  <si>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</si>
  <si>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</si>
  <si>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</si>
  <si>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</si>
  <si>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</si>
  <si>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</si>
  <si>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</si>
  <si>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</si>
  <si>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</si>
  <si>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</si>
  <si>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</si>
  <si>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</si>
  <si>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</si>
  <si>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</si>
  <si>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</si>
  <si>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</si>
  <si>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</si>
  <si>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</si>
  <si>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</si>
  <si>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</si>
  <si>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</si>
  <si>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</si>
  <si>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</si>
  <si>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</si>
  <si>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</si>
  <si>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</si>
  <si>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</si>
  <si>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</si>
  <si>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</si>
  <si>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</si>
  <si>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</si>
  <si>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</si>
  <si>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</si>
  <si>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</si>
  <si>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</si>
  <si>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</si>
  <si>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</si>
  <si>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</si>
  <si>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</si>
  <si>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</si>
  <si>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</si>
  <si>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</si>
  <si>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</si>
  <si>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</si>
  <si>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</si>
  <si>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</si>
  <si>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</si>
  <si>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</si>
  <si>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</si>
  <si>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</si>
  <si>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</si>
  <si>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</si>
  <si>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</si>
  <si>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</si>
  <si>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</si>
  <si>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</si>
  <si>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</si>
  <si>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</si>
  <si>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</si>
  <si>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</si>
  <si>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</si>
  <si>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</si>
  <si>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</si>
  <si>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</si>
  <si>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</si>
  <si>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</si>
  <si>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</si>
  <si>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</si>
  <si>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</si>
  <si>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</si>
  <si>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</si>
  <si>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</si>
  <si>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</si>
  <si>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</si>
  <si>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</si>
  <si>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</si>
  <si>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</si>
  <si>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</si>
  <si>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</si>
  <si>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</si>
  <si>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</si>
  <si>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</si>
  <si>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</si>
  <si>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</si>
  <si>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</si>
  <si>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</si>
  <si>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</si>
  <si>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</si>
  <si>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</si>
  <si>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</si>
  <si>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</si>
  <si>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</si>
  <si>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</si>
  <si>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</si>
  <si>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</si>
  <si>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</si>
  <si>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</si>
  <si>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</si>
  <si>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</si>
  <si>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</si>
  <si>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</si>
  <si>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</si>
  <si>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</si>
  <si>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</si>
  <si>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</si>
  <si>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</si>
  <si>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</si>
  <si>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</si>
  <si>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</si>
  <si>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</si>
  <si>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</si>
  <si>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</si>
  <si>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</si>
  <si>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</si>
  <si>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</si>
  <si>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</si>
  <si>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</si>
  <si>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</si>
  <si>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</si>
  <si>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</si>
  <si>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</si>
  <si>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</si>
  <si>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</si>
  <si>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</si>
  <si>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</si>
  <si>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</si>
  <si>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</si>
  <si>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</si>
  <si>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</si>
  <si>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</si>
  <si>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</si>
  <si>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</si>
  <si>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</si>
  <si>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</si>
  <si>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</si>
  <si>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</si>
  <si>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</si>
  <si>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</si>
  <si>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</si>
  <si>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</si>
  <si>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</si>
  <si>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</si>
  <si>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</si>
  <si>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</si>
  <si>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</si>
  <si>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</si>
  <si>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</si>
  <si>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</si>
  <si>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</si>
  <si>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</si>
  <si>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</si>
  <si>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</si>
  <si>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</si>
  <si>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</si>
  <si>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</si>
  <si>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</si>
  <si>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</si>
  <si>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</si>
  <si>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</si>
  <si>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</si>
  <si>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</si>
  <si>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</si>
  <si>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</si>
  <si>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</si>
  <si>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</si>
  <si>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</si>
  <si>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</si>
  <si>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</si>
  <si>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</si>
  <si>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</si>
  <si>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</si>
  <si>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</si>
  <si>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</si>
  <si>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</si>
  <si>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</si>
  <si>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</si>
  <si>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</si>
  <si>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</si>
  <si>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</si>
  <si>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</si>
  <si>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</si>
  <si>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</si>
  <si>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</si>
  <si>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</si>
  <si>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</si>
  <si>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</si>
  <si>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</si>
  <si>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</si>
  <si>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</si>
  <si>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</si>
  <si>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</si>
  <si>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</si>
  <si>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</si>
  <si>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</si>
  <si>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</si>
  <si>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</si>
  <si>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</si>
  <si>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</si>
  <si>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</si>
  <si>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</si>
  <si>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</si>
  <si>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</si>
  <si>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</si>
  <si>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</si>
  <si>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</si>
  <si>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</si>
  <si>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</si>
  <si>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</si>
  <si>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</si>
  <si>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</si>
  <si>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</si>
  <si>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</si>
  <si>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</si>
  <si>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</si>
  <si>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</si>
  <si>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</si>
  <si>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</si>
  <si>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</si>
  <si>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</si>
  <si>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</si>
  <si>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</si>
  <si>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</si>
  <si>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</si>
  <si>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</si>
  <si>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</si>
  <si>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</si>
  <si>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</si>
  <si>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</si>
  <si>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</si>
  <si>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</si>
  <si>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</si>
  <si>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</si>
  <si>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</si>
  <si>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</si>
  <si>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</si>
  <si>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</si>
  <si>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</si>
  <si>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</si>
  <si>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</si>
  <si>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</si>
  <si>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</si>
  <si>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</si>
  <si>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</si>
  <si>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</si>
  <si>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</si>
  <si>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</si>
  <si>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</si>
  <si>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</si>
  <si>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</si>
  <si>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</si>
  <si>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</si>
  <si>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</si>
  <si>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</si>
  <si>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</si>
  <si>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</si>
  <si>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</si>
  <si>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</si>
  <si>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</si>
  <si>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</si>
  <si>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</si>
  <si>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</si>
  <si>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</si>
  <si>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</si>
  <si>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</si>
  <si>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</si>
  <si>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</si>
  <si>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</si>
  <si>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</si>
  <si>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</si>
  <si>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</si>
  <si>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</si>
  <si>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</si>
  <si>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</si>
  <si>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</si>
  <si>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</si>
  <si>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</si>
  <si>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</si>
  <si>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</si>
  <si>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</si>
  <si>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</si>
  <si>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</si>
  <si>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</si>
  <si>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</si>
  <si>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</si>
  <si>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</si>
  <si>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</si>
  <si>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</si>
  <si>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</si>
  <si>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</si>
  <si>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</si>
  <si>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</si>
  <si>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</si>
  <si>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</si>
  <si>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</si>
  <si>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</si>
  <si>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</si>
  <si>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</si>
  <si>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</si>
  <si>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</si>
  <si>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</si>
  <si>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</si>
  <si>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</si>
  <si>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</si>
  <si>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</si>
  <si>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</si>
  <si>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</si>
  <si>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</si>
  <si>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</si>
  <si>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</si>
  <si>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</si>
  <si>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</si>
  <si>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</si>
  <si>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</si>
  <si>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</si>
  <si>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</si>
  <si>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</si>
  <si>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</si>
  <si>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</si>
  <si>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</si>
  <si>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</si>
  <si>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</si>
  <si>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</si>
  <si>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</si>
  <si>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</si>
  <si>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</si>
  <si>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</si>
  <si>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</si>
  <si>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</si>
  <si>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</si>
  <si>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</si>
  <si>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</si>
  <si>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</si>
  <si>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</si>
  <si>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</si>
  <si>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</si>
  <si>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</si>
  <si>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</si>
  <si>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</si>
  <si>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</si>
  <si>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</si>
  <si>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</si>
  <si>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</si>
  <si>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</si>
  <si>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</si>
  <si>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</si>
  <si>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</si>
  <si>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</si>
  <si>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</si>
  <si>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</si>
  <si>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</si>
  <si>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</si>
  <si>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</si>
  <si>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</si>
  <si>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</si>
  <si>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</si>
  <si>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</si>
  <si>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</si>
  <si>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</si>
  <si>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</si>
  <si>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</si>
  <si>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</si>
  <si>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</si>
  <si>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</si>
  <si>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</si>
  <si>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</si>
  <si>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</si>
  <si>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</si>
  <si>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</si>
  <si>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</si>
  <si>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</si>
  <si>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</si>
  <si>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</si>
  <si>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</si>
  <si>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</si>
  <si>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</si>
  <si>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</si>
  <si>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</si>
  <si>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</si>
  <si>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</si>
  <si>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</si>
  <si>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</si>
  <si>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</si>
  <si>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</si>
  <si>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</si>
  <si>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</si>
  <si>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</si>
  <si>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</si>
  <si>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</si>
  <si>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</si>
  <si>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</si>
  <si>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</si>
  <si>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</si>
  <si>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</si>
  <si>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</si>
  <si>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</si>
  <si>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</si>
  <si>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</si>
  <si>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</si>
  <si>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</si>
  <si>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</si>
  <si>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</si>
  <si>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</si>
  <si>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</si>
  <si>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</si>
  <si>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</si>
  <si>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</si>
  <si>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</si>
  <si>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</si>
  <si>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</si>
  <si>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</si>
  <si>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</si>
  <si>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</si>
  <si>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</si>
  <si>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</si>
  <si>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</si>
  <si>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</si>
  <si>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</si>
  <si>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</si>
  <si>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</si>
  <si>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</si>
  <si>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</si>
  <si>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</si>
  <si>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</si>
  <si>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</si>
  <si>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</si>
  <si>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</si>
  <si>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</si>
  <si>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</si>
  <si>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</si>
  <si>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</si>
  <si>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</si>
  <si>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</si>
  <si>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</si>
  <si>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</si>
  <si>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</si>
  <si>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</si>
  <si>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</si>
  <si>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</si>
  <si>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</si>
  <si>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</si>
  <si>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</si>
  <si>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</si>
  <si>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</si>
  <si>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</si>
  <si>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</si>
  <si>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</si>
  <si>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</si>
  <si>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</si>
  <si>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</si>
  <si>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</si>
  <si>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</si>
  <si>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</si>
  <si>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</si>
  <si>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</si>
  <si>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</si>
  <si>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</si>
  <si>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</si>
  <si>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</si>
  <si>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</si>
  <si>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</si>
  <si>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</si>
  <si>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</si>
  <si>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</si>
  <si>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</si>
  <si>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</si>
  <si>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</si>
  <si>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</si>
  <si>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</si>
  <si>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</si>
  <si>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</si>
  <si>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</si>
  <si>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</si>
  <si>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</si>
  <si>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</si>
  <si>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</si>
  <si>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</si>
  <si>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</si>
  <si>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</si>
  <si>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</si>
  <si>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</si>
  <si>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</si>
  <si>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</si>
  <si>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</si>
  <si>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</si>
  <si>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</si>
  <si>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</si>
  <si>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</si>
  <si>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</si>
  <si>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</si>
  <si>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</si>
  <si>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</si>
  <si>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</si>
  <si>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</si>
  <si>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</si>
  <si>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</si>
  <si>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</si>
  <si>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</si>
  <si>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</si>
  <si>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</si>
  <si>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</si>
  <si>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</si>
  <si>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</si>
  <si>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</si>
  <si>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</si>
  <si>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</si>
  <si>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</si>
  <si>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</si>
  <si>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</si>
  <si>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</si>
  <si>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</si>
  <si>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</si>
  <si>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</si>
  <si>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</si>
  <si>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</si>
  <si>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</si>
  <si>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</si>
  <si>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</si>
  <si>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</si>
  <si>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</si>
  <si>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</si>
  <si>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</si>
  <si>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</si>
  <si>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</si>
  <si>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</si>
  <si>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</si>
  <si>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</si>
  <si>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</si>
  <si>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</si>
  <si>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</si>
  <si>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</si>
  <si>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</si>
  <si>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</si>
  <si>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</si>
  <si>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</si>
  <si>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</si>
  <si>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</si>
  <si>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</si>
  <si>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</si>
  <si>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</si>
  <si>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</si>
  <si>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</si>
  <si>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</si>
  <si>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</si>
  <si>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</si>
  <si>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</si>
  <si>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</si>
  <si>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</si>
  <si>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</si>
  <si>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</si>
  <si>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</si>
  <si>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</si>
  <si>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</si>
  <si>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</si>
  <si>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</si>
  <si>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</si>
  <si>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</si>
  <si>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</si>
  <si>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</si>
  <si>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</si>
  <si>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</si>
  <si>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</si>
  <si>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</si>
  <si>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</si>
  <si>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</si>
  <si>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</si>
  <si>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</si>
  <si>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</si>
  <si>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</si>
  <si>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</si>
  <si>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</si>
  <si>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</si>
  <si>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</si>
  <si>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</si>
  <si>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</si>
  <si>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</si>
  <si>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</si>
  <si>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</si>
  <si>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</si>
  <si>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</si>
  <si>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</si>
  <si>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</si>
  <si>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</si>
  <si>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</si>
  <si>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</si>
  <si>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</si>
  <si>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</si>
  <si>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</si>
  <si>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</si>
  <si>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</si>
  <si>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</si>
  <si>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</si>
  <si>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</si>
  <si>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</si>
  <si>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</si>
  <si>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</si>
  <si>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</si>
  <si>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</si>
  <si>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</si>
  <si>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</si>
  <si>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</si>
  <si>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</si>
  <si>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</si>
  <si>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</si>
  <si>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</si>
  <si>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</si>
  <si>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</si>
  <si>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</si>
  <si>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</si>
  <si>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</si>
  <si>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</si>
  <si>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</si>
  <si>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</si>
  <si>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</si>
  <si>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</si>
  <si>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</si>
  <si>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</si>
  <si>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</si>
  <si>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</si>
  <si>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</si>
  <si>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</si>
  <si>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</si>
  <si>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</si>
  <si>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</si>
  <si>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</si>
  <si>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</si>
  <si>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</si>
  <si>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</si>
  <si>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</si>
  <si>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</si>
  <si>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</si>
  <si>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</si>
  <si>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</si>
  <si>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</si>
  <si>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</si>
  <si>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</si>
  <si>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</si>
  <si>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</si>
  <si>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</si>
  <si>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</si>
  <si>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</si>
  <si>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</si>
  <si>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</si>
  <si>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</si>
  <si>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</si>
  <si>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</si>
  <si>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</si>
  <si>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</si>
  <si>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</si>
  <si>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</si>
  <si>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</si>
  <si>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</si>
  <si>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</si>
  <si>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</si>
  <si>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</si>
  <si>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</si>
  <si>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</si>
  <si>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</si>
  <si>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</si>
  <si>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</si>
  <si>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</si>
  <si>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</si>
  <si>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</si>
  <si>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</si>
  <si>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</si>
  <si>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</si>
  <si>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</si>
  <si>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</si>
  <si>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</si>
  <si>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</si>
  <si>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</si>
  <si>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</si>
  <si>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</si>
  <si>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</si>
  <si>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</si>
  <si>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</si>
  <si>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</si>
  <si>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</si>
  <si>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</si>
  <si>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</si>
  <si>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</si>
  <si>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</si>
  <si>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</si>
  <si>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</si>
  <si>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</si>
  <si>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</si>
  <si>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</si>
  <si>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</si>
  <si>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</si>
  <si>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</si>
  <si>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</si>
  <si>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</si>
  <si>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</si>
  <si>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</si>
  <si>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</si>
  <si>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</si>
  <si>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</si>
  <si>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</si>
  <si>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</si>
  <si>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</si>
  <si>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</si>
  <si>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</si>
  <si>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</si>
  <si>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</si>
  <si>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</si>
  <si>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</si>
  <si>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</si>
  <si>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</si>
  <si>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</si>
  <si>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</si>
  <si>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</si>
  <si>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</si>
  <si>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</si>
  <si>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</si>
  <si>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</si>
  <si>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</si>
  <si>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</si>
  <si>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</si>
  <si>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</si>
  <si>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</si>
  <si>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</si>
  <si>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</si>
  <si>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</si>
  <si>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</si>
  <si>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</si>
  <si>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</si>
  <si>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</si>
  <si>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</si>
  <si>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</si>
  <si>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</si>
  <si>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</si>
  <si>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</si>
  <si>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</si>
  <si>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</si>
  <si>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</si>
  <si>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</si>
  <si>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</si>
  <si>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</si>
  <si>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</si>
  <si>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</si>
  <si>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</si>
  <si>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</si>
  <si>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</si>
  <si>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</si>
  <si>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</si>
  <si>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</si>
  <si>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</si>
  <si>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</si>
  <si>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</si>
  <si>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</si>
  <si>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</si>
  <si>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</si>
  <si>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</si>
  <si>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</si>
  <si>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</si>
  <si>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</si>
  <si>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</si>
  <si>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</si>
  <si>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</si>
  <si>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</si>
  <si>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</si>
  <si>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</si>
  <si>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</si>
  <si>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</si>
  <si>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</si>
  <si>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</si>
  <si>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</si>
  <si>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</si>
  <si>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</si>
  <si>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</si>
  <si>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</si>
  <si>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</si>
  <si>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</si>
  <si>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</si>
  <si>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</si>
  <si>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</si>
  <si>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</si>
  <si>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</si>
  <si>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</si>
  <si>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</si>
  <si>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</si>
  <si>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</si>
  <si>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</si>
  <si>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</si>
  <si>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</si>
  <si>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</si>
  <si>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</si>
  <si>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</si>
  <si>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</si>
  <si>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</si>
  <si>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</si>
  <si>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</si>
  <si>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</si>
  <si>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</si>
  <si>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</si>
  <si>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</si>
  <si>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</si>
  <si>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</si>
  <si>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</si>
  <si>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</si>
  <si>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</si>
  <si>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</si>
  <si>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</si>
  <si>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</si>
  <si>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</si>
  <si>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</si>
  <si>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</si>
  <si>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</si>
  <si>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</si>
  <si>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</si>
  <si>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</si>
  <si>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</si>
  <si>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</si>
  <si>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</si>
  <si>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</si>
  <si>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</si>
  <si>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</si>
  <si>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</si>
  <si>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</si>
  <si>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</si>
  <si>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</si>
  <si>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</si>
  <si>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</si>
  <si>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</si>
  <si>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</si>
  <si>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</si>
  <si>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</si>
  <si>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</si>
  <si>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</si>
  <si>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</si>
  <si>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</si>
  <si>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</si>
  <si>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</si>
  <si>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</si>
  <si>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</si>
  <si>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</si>
  <si>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</si>
  <si>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</si>
  <si>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</si>
  <si>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</si>
  <si>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</si>
  <si>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</si>
  <si>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</si>
  <si>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</si>
  <si>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</si>
  <si>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</si>
  <si>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</si>
  <si>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</si>
  <si>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</si>
  <si>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</si>
  <si>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</si>
  <si>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</si>
  <si>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</si>
  <si>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</si>
  <si>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</si>
  <si>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</si>
  <si>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</si>
  <si>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</si>
  <si>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</si>
  <si>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</si>
  <si>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</si>
  <si>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</si>
  <si>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</si>
  <si>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</si>
  <si>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</si>
  <si>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</si>
  <si>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</si>
  <si>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</si>
  <si>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</si>
  <si>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</si>
  <si>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</si>
  <si>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</si>
  <si>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</si>
  <si>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</si>
  <si>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</si>
  <si>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</si>
  <si>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</si>
  <si>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</si>
  <si>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</si>
  <si>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</si>
  <si>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</si>
  <si>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</si>
  <si>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</si>
  <si>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</si>
  <si>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</si>
  <si>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</si>
  <si>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</si>
  <si>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</si>
  <si>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</si>
  <si>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</si>
  <si>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</si>
  <si>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</si>
  <si>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</si>
  <si>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</si>
  <si>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</si>
  <si>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</si>
  <si>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</si>
  <si>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</si>
  <si>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</si>
  <si>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</si>
  <si>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</si>
  <si>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</si>
  <si>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</si>
  <si>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</si>
  <si>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</si>
  <si>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</si>
  <si>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</si>
  <si>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</si>
  <si>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</si>
  <si>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</si>
  <si>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</si>
  <si>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</si>
  <si>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</si>
  <si>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</si>
  <si>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</si>
  <si>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</si>
  <si>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</si>
  <si>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</si>
  <si>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</si>
  <si>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</si>
  <si>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</si>
  <si>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</si>
  <si>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</si>
  <si>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</si>
  <si>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</si>
  <si>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</si>
  <si>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</si>
  <si>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</si>
  <si>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</si>
  <si>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</si>
  <si>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</si>
  <si>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</si>
  <si>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</si>
  <si>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</si>
  <si>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</si>
  <si>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</si>
  <si>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</si>
  <si>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</si>
  <si>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</si>
  <si>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</si>
  <si>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</si>
  <si>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</si>
  <si>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</si>
  <si>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</si>
  <si>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</si>
  <si>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</si>
  <si>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</si>
  <si>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</si>
  <si>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</si>
  <si>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</si>
  <si>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</si>
  <si>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</si>
  <si>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</si>
  <si>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</si>
  <si>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</si>
  <si>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</si>
  <si>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</si>
  <si>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</si>
  <si>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</si>
  <si>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</si>
  <si>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</si>
  <si>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</si>
  <si>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</si>
  <si>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</si>
  <si>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</si>
  <si>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</si>
  <si>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</si>
  <si>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</si>
  <si>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</si>
  <si>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</si>
  <si>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</si>
  <si>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</si>
  <si>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</si>
  <si>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</si>
  <si>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</si>
  <si>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</si>
  <si>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</si>
  <si>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</si>
  <si>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</si>
  <si>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</si>
  <si>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</si>
  <si>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</si>
  <si>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</si>
  <si>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</si>
  <si>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</si>
  <si>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</si>
  <si>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</si>
  <si>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</si>
  <si>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</si>
  <si>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</si>
  <si>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</si>
  <si>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</si>
  <si>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</si>
  <si>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</si>
  <si>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</si>
  <si>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</si>
  <si>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</si>
  <si>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</si>
  <si>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</si>
  <si>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</si>
  <si>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</si>
  <si>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</si>
  <si>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</si>
  <si>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</si>
  <si>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</si>
  <si>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</si>
  <si>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</si>
  <si>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</si>
  <si>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</si>
  <si>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</si>
  <si>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</si>
  <si>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</si>
  <si>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</si>
  <si>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</si>
  <si>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</si>
  <si>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</si>
  <si>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</si>
  <si>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</si>
  <si>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</si>
  <si>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</si>
  <si>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</si>
  <si>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</si>
  <si>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</si>
  <si>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</si>
  <si>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</si>
  <si>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</si>
  <si>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</si>
  <si>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</si>
  <si>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</si>
  <si>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</si>
  <si>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</si>
  <si>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</si>
  <si>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</si>
  <si>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</si>
  <si>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</si>
  <si>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</si>
  <si>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</si>
  <si>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</si>
  <si>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</si>
  <si>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</si>
  <si>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</si>
  <si>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</si>
  <si>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</si>
  <si>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</si>
  <si>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</si>
  <si>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</si>
  <si>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</si>
  <si>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</si>
  <si>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</si>
  <si>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</si>
  <si>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</si>
  <si>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</si>
  <si>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</si>
  <si>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</si>
  <si>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</si>
  <si>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</si>
  <si>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</si>
  <si>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</si>
  <si>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</si>
  <si>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</si>
  <si>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</si>
  <si>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</si>
  <si>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</si>
  <si>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</si>
  <si>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</si>
  <si>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</si>
  <si>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</si>
  <si>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</si>
  <si>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</si>
  <si>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</si>
  <si>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</si>
  <si>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</si>
  <si>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</si>
  <si>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</si>
  <si>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</si>
  <si>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</si>
  <si>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</si>
  <si>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</si>
  <si>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</si>
  <si>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</si>
  <si>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</si>
  <si>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</si>
  <si>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</si>
  <si>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</si>
  <si>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</si>
  <si>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</si>
  <si>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</si>
  <si>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</si>
  <si>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</si>
  <si>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</si>
  <si>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</si>
  <si>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</si>
  <si>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</si>
  <si>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</si>
  <si>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</si>
  <si>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</si>
  <si>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</si>
  <si>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</si>
  <si>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</si>
  <si>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</si>
  <si>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</si>
  <si>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</si>
  <si>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</si>
  <si>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</si>
  <si>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</si>
  <si>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</si>
  <si>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</si>
  <si>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</si>
  <si>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</si>
  <si>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</si>
  <si>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</si>
  <si>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</si>
  <si>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</si>
  <si>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</si>
  <si>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</si>
  <si>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</si>
  <si>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</si>
  <si>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</si>
  <si>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</si>
  <si>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</si>
  <si>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</si>
  <si>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</si>
  <si>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</si>
  <si>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</si>
  <si>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</si>
  <si>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</si>
  <si>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</si>
  <si>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</si>
  <si>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</si>
  <si>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</si>
  <si>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</si>
  <si>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</si>
  <si>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</si>
  <si>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</si>
  <si>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</si>
  <si>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</si>
  <si>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</si>
  <si>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</si>
  <si>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</si>
  <si>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</si>
  <si>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</si>
  <si>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</si>
  <si>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</si>
  <si>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</si>
  <si>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</si>
  <si>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</si>
  <si>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</si>
  <si>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</si>
  <si>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</si>
  <si>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</si>
  <si>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</si>
  <si>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</si>
  <si>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</si>
  <si>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</si>
  <si>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</si>
  <si>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</si>
  <si>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</si>
  <si>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</si>
  <si>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</si>
  <si>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</si>
  <si>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</si>
  <si>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</si>
  <si>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</si>
  <si>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</si>
  <si>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</si>
  <si>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</si>
  <si>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</si>
  <si>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</si>
  <si>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</si>
  <si>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</si>
  <si>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</si>
  <si>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</si>
  <si>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</si>
  <si>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</si>
  <si>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</si>
  <si>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</si>
  <si>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</si>
  <si>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</si>
  <si>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</si>
  <si>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</si>
  <si>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</si>
  <si>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</si>
  <si>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</si>
  <si>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</si>
  <si>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</si>
  <si>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</si>
  <si>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</si>
  <si>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</si>
  <si>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</si>
  <si>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</si>
  <si>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</si>
  <si>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</si>
  <si>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</si>
  <si>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</si>
  <si>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</si>
  <si>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</si>
  <si>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</si>
  <si>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</si>
  <si>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</si>
  <si>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</si>
  <si>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</si>
  <si>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</si>
  <si>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</si>
  <si>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</si>
  <si>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</si>
  <si>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</si>
  <si>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</si>
  <si>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</si>
  <si>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</si>
  <si>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</si>
  <si>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</si>
  <si>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</si>
  <si>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</si>
  <si>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</si>
  <si>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</si>
  <si>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</si>
  <si>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</si>
  <si>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</si>
  <si>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</si>
  <si>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</si>
  <si>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</si>
  <si>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</si>
  <si>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</si>
  <si>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</si>
  <si>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</si>
  <si>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</si>
  <si>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</si>
  <si>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</si>
  <si>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</si>
  <si>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</si>
  <si>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</si>
  <si>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</si>
  <si>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</si>
  <si>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</si>
  <si>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</si>
  <si>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</si>
  <si>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</si>
  <si>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</si>
  <si>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</si>
  <si>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</si>
  <si>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</si>
  <si>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</si>
  <si>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</si>
  <si>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</si>
  <si>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</si>
  <si>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</si>
  <si>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</si>
  <si>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</si>
  <si>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</si>
  <si>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</si>
  <si>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</si>
  <si>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</si>
  <si>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</si>
  <si>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</si>
  <si>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</si>
  <si>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</si>
  <si>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</si>
  <si>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</si>
  <si>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</si>
  <si>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</si>
  <si>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</si>
  <si>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</si>
  <si>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</si>
  <si>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</si>
  <si>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</si>
  <si>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</si>
  <si>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</si>
  <si>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</si>
  <si>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</si>
  <si>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</si>
  <si>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</si>
  <si>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</si>
  <si>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</si>
  <si>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</si>
  <si>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</si>
  <si>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</si>
  <si>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</si>
  <si>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</si>
  <si>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</si>
  <si>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</si>
  <si>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</si>
  <si>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</si>
  <si>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</si>
  <si>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</si>
  <si>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</si>
  <si>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</si>
  <si>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</si>
  <si>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</si>
  <si>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</si>
  <si>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</si>
  <si>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</si>
  <si>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</si>
  <si>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</si>
  <si>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</si>
  <si>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</si>
  <si>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</si>
  <si>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</si>
  <si>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</si>
  <si>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</si>
  <si>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</si>
  <si>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</si>
  <si>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</si>
  <si>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</si>
  <si>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</si>
  <si>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</si>
  <si>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</si>
  <si>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</si>
  <si>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</si>
  <si>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</si>
  <si>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</si>
  <si>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</si>
  <si>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</si>
  <si>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</si>
  <si>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</si>
  <si>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</si>
  <si>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</si>
  <si>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</si>
  <si>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</si>
  <si>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</si>
  <si>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</si>
  <si>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</si>
  <si>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</si>
  <si>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</si>
  <si>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</si>
  <si>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</si>
  <si>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</si>
  <si>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</si>
  <si>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</si>
  <si>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</si>
  <si>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</si>
  <si>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</si>
  <si>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</si>
  <si>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</si>
  <si>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</si>
  <si>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</si>
  <si>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</si>
  <si>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</si>
  <si>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</si>
  <si>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</si>
  <si>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</si>
  <si>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</si>
  <si>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</si>
  <si>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</si>
  <si>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</si>
  <si>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</si>
  <si>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</si>
  <si>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</si>
  <si>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</si>
  <si>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</si>
  <si>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</si>
  <si>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</si>
  <si>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</si>
  <si>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</si>
  <si>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</si>
  <si>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</si>
  <si>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</si>
  <si>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</si>
  <si>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</si>
  <si>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</si>
  <si>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</si>
  <si>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</si>
  <si>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</si>
  <si>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</si>
  <si>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</si>
  <si>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</si>
  <si>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</si>
  <si>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</si>
  <si>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</si>
  <si>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</si>
  <si>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</si>
  <si>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</si>
  <si>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</si>
  <si>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</si>
  <si>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</si>
  <si>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</si>
  <si>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</si>
  <si>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</si>
  <si>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</si>
  <si>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</si>
  <si>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</si>
  <si>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</si>
  <si>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</si>
  <si>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</si>
  <si>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</si>
  <si>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</si>
  <si>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</si>
  <si>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</si>
  <si>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</si>
  <si>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</si>
  <si>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</si>
  <si>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</si>
  <si>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</si>
  <si>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</si>
  <si>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</si>
  <si>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</si>
  <si>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</si>
  <si>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</si>
  <si>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</si>
  <si>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</si>
  <si>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</si>
  <si>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</si>
  <si>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</si>
  <si>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</si>
  <si>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</si>
  <si>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</si>
  <si>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</si>
  <si>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</si>
  <si>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</si>
  <si>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</si>
  <si>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</si>
  <si>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</si>
  <si>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</si>
  <si>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</si>
  <si>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</si>
  <si>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</si>
  <si>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</si>
  <si>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</si>
  <si>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</si>
  <si>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</si>
  <si>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</si>
  <si>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</si>
  <si>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</si>
  <si>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</si>
  <si>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</si>
  <si>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</si>
  <si>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</si>
  <si>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</si>
  <si>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</si>
  <si>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</si>
  <si>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</si>
  <si>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</si>
  <si>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</si>
  <si>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</si>
  <si>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</si>
  <si>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</si>
  <si>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</si>
  <si>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</si>
  <si>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</si>
  <si>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</si>
  <si>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</si>
  <si>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</si>
  <si>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</si>
  <si>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</si>
  <si>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</si>
  <si>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</si>
  <si>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</si>
  <si>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</si>
  <si>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</si>
  <si>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</si>
  <si>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</si>
  <si>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</si>
  <si>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</si>
  <si>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</si>
  <si>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</si>
  <si>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</si>
  <si>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</si>
  <si>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</si>
  <si>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</si>
  <si>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</si>
  <si>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</si>
  <si>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</si>
  <si>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</si>
  <si>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</si>
  <si>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</si>
  <si>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</si>
  <si>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</si>
  <si>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</si>
  <si>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</si>
  <si>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</si>
  <si>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</si>
  <si>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</si>
  <si>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</si>
  <si>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</si>
  <si>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</si>
  <si>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</si>
  <si>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</si>
  <si>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</si>
  <si>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</si>
  <si>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</si>
  <si>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</si>
  <si>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</si>
  <si>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</si>
  <si>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</si>
  <si>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</si>
  <si>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</si>
  <si>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</si>
  <si>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</si>
  <si>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</si>
  <si>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</si>
  <si>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</si>
  <si>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</si>
  <si>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</si>
  <si>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</si>
  <si>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</si>
  <si>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</si>
  <si>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</si>
  <si>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</si>
  <si>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</si>
  <si>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</si>
  <si>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</si>
  <si>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</si>
  <si>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</si>
  <si>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</si>
  <si>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</si>
  <si>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</si>
  <si>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</si>
  <si>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</si>
  <si>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</si>
  <si>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</si>
  <si>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</si>
  <si>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</si>
  <si>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</si>
  <si>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</si>
  <si>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</si>
  <si>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</si>
  <si>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</si>
  <si>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</si>
  <si>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</si>
  <si>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</si>
  <si>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</si>
  <si>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</si>
  <si>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</si>
  <si>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</si>
  <si>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</si>
  <si>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</si>
  <si>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</si>
  <si>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</si>
  <si>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</si>
  <si>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</si>
  <si>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</si>
  <si>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</si>
  <si>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</si>
  <si>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</si>
  <si>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</si>
  <si>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</si>
  <si>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</si>
  <si>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</si>
  <si>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</si>
  <si>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</si>
  <si>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</si>
  <si>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</si>
  <si>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</si>
  <si>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</si>
  <si>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</si>
  <si>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</si>
  <si>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</si>
  <si>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</si>
  <si>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</si>
  <si>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</si>
  <si>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</si>
  <si>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</si>
  <si>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</si>
  <si>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</si>
  <si>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</si>
  <si>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</si>
  <si>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</si>
  <si>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</si>
  <si>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</si>
  <si>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</si>
  <si>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</si>
  <si>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</si>
  <si>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</si>
  <si>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</si>
  <si>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</si>
  <si>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</si>
  <si>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</si>
  <si>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</si>
  <si>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</si>
  <si>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</si>
  <si>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</si>
  <si>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</si>
  <si>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</si>
  <si>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</si>
  <si>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</si>
  <si>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</si>
  <si>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</si>
  <si>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</si>
  <si>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</si>
  <si>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</si>
  <si>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</si>
  <si>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</si>
  <si>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</si>
  <si>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</si>
  <si>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</si>
  <si>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</si>
  <si>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</si>
  <si>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</si>
  <si>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</si>
  <si>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</si>
  <si>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</si>
  <si>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</si>
  <si>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</si>
  <si>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</si>
  <si>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</si>
  <si>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</si>
  <si>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</si>
  <si>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</si>
  <si>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</si>
  <si>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</si>
  <si>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</si>
  <si>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</si>
  <si>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</si>
  <si>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</si>
  <si>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</si>
  <si>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</si>
  <si>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</si>
  <si>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</si>
  <si>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</si>
  <si>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</si>
  <si>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</si>
  <si>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</si>
  <si>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</si>
  <si>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</si>
  <si>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</si>
  <si>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</si>
  <si>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</si>
  <si>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</si>
  <si>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</si>
  <si>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</si>
  <si>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</si>
  <si>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</si>
  <si>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</si>
  <si>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</si>
  <si>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</si>
  <si>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</si>
  <si>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</si>
  <si>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</si>
  <si>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</si>
  <si>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</si>
  <si>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</si>
  <si>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</si>
  <si>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</si>
  <si>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</si>
  <si>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</si>
  <si>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</si>
  <si>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</si>
  <si>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</si>
  <si>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</si>
  <si>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</si>
  <si>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</si>
  <si>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</si>
  <si>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</si>
  <si>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</si>
  <si>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</si>
  <si>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</si>
  <si>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</si>
  <si>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</si>
  <si>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</si>
  <si>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</si>
  <si>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</si>
  <si>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</si>
  <si>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</si>
  <si>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</si>
  <si>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</si>
  <si>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</si>
  <si>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</si>
  <si>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</si>
  <si>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</si>
  <si>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</si>
  <si>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</si>
  <si>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</si>
  <si>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</si>
  <si>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</si>
  <si>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</si>
  <si>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</si>
  <si>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</si>
  <si>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</si>
  <si>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</si>
  <si>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</si>
  <si>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</si>
  <si>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</si>
  <si>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</si>
  <si>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</si>
  <si>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</si>
  <si>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</si>
  <si>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</si>
  <si>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</si>
  <si>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</si>
  <si>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</si>
  <si>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</si>
  <si>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</si>
  <si>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</si>
  <si>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</si>
  <si>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</si>
  <si>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</si>
  <si>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</si>
  <si>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</si>
  <si>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</si>
  <si>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</si>
  <si>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</si>
  <si>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</si>
  <si>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</si>
  <si>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</si>
  <si>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</si>
  <si>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</si>
  <si>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</si>
  <si>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</si>
  <si>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</si>
  <si>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</si>
  <si>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</si>
  <si>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</si>
  <si>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</si>
  <si>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</si>
  <si>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</si>
  <si>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</si>
  <si>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</si>
  <si>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</si>
  <si>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</si>
  <si>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</si>
  <si>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</si>
  <si>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</si>
  <si>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</si>
  <si>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</si>
  <si>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</si>
  <si>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</si>
  <si>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</si>
  <si>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</si>
  <si>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</si>
  <si>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</si>
  <si>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</si>
  <si>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</si>
  <si>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</si>
  <si>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</si>
  <si>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</si>
  <si>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</si>
  <si>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</si>
  <si>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</si>
  <si>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</si>
  <si>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</si>
  <si>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</si>
  <si>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</si>
  <si>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</si>
  <si>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</si>
  <si>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</si>
  <si>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</si>
  <si>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</si>
  <si>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</si>
  <si>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</si>
  <si>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</si>
  <si>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</si>
  <si>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</si>
  <si>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</si>
  <si>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</si>
  <si>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</si>
  <si>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</si>
  <si>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</si>
  <si>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</si>
  <si>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</si>
  <si>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</si>
  <si>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</si>
  <si>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</si>
  <si>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</si>
  <si>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</si>
  <si>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</si>
  <si>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</si>
  <si>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</si>
  <si>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</si>
  <si>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</si>
  <si>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</si>
  <si>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</si>
  <si>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</si>
  <si>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</si>
  <si>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</si>
  <si>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</si>
  <si>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</si>
  <si>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</si>
  <si>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</si>
  <si>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</si>
  <si>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</si>
  <si>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</si>
  <si>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</si>
  <si>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</si>
  <si>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</si>
  <si>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</si>
  <si>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</si>
  <si>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</si>
  <si>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</si>
  <si>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</si>
  <si>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</si>
  <si>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</si>
  <si>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</si>
  <si>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</si>
  <si>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</si>
  <si>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</si>
  <si>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</si>
  <si>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</si>
  <si>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</si>
  <si>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</si>
  <si>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</si>
  <si>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</si>
  <si>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</si>
  <si>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</si>
  <si>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</si>
  <si>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</si>
  <si>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</si>
  <si>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</si>
  <si>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</si>
  <si>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</si>
  <si>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</si>
  <si>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</si>
  <si>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</si>
  <si>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</si>
  <si>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</si>
  <si>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</si>
  <si>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</si>
  <si>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</si>
  <si>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</si>
  <si>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</si>
  <si>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</si>
  <si>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</si>
  <si>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</si>
  <si>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</si>
  <si>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</si>
  <si>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</si>
  <si>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</si>
  <si>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</si>
  <si>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</si>
  <si>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</si>
  <si>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</si>
  <si>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</si>
  <si>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</si>
  <si>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</si>
  <si>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</si>
  <si>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</si>
  <si>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</si>
  <si>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</si>
  <si>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</si>
  <si>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</si>
  <si>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</si>
  <si>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</si>
  <si>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</si>
  <si>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</si>
  <si>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</si>
  <si>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</si>
  <si>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</si>
  <si>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</si>
  <si>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</si>
  <si>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</si>
  <si>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</si>
  <si>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</si>
  <si>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</si>
  <si>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</si>
  <si>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</si>
  <si>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</si>
  <si>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</si>
  <si>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</si>
  <si>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</si>
  <si>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</si>
  <si>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</si>
  <si>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</si>
  <si>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</si>
  <si>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</si>
  <si>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</si>
  <si>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</si>
  <si>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</si>
  <si>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</si>
  <si>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</si>
  <si>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</si>
  <si>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</si>
  <si>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</si>
  <si>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</si>
  <si>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</si>
  <si>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</si>
  <si>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</si>
  <si>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</si>
  <si>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</si>
  <si>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</si>
  <si>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</si>
  <si>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</si>
  <si>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</si>
  <si>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</si>
  <si>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</si>
  <si>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</si>
  <si>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</si>
  <si>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</si>
  <si>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</si>
  <si>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</si>
  <si>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</si>
  <si>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</si>
  <si>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</si>
  <si>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</si>
  <si>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</si>
  <si>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</si>
  <si>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</si>
  <si>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</si>
  <si>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</si>
  <si>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</si>
  <si>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</si>
  <si>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</si>
  <si>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</si>
  <si>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</si>
  <si>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</si>
  <si>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</si>
  <si>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</si>
  <si>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</si>
  <si>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</si>
  <si>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</si>
  <si>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</si>
  <si>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</si>
  <si>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</si>
  <si>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</si>
  <si>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</si>
  <si>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</si>
  <si>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</si>
  <si>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</si>
  <si>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</si>
  <si>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</si>
  <si>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</si>
  <si>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</si>
  <si>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</si>
  <si>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</si>
  <si>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</si>
  <si>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</si>
  <si>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</si>
  <si>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</si>
  <si>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</si>
  <si>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</si>
  <si>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</si>
  <si>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</si>
  <si>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</si>
  <si>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</si>
  <si>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</si>
  <si>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</si>
  <si>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</si>
  <si>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</si>
  <si>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</si>
  <si>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</si>
  <si>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</si>
  <si>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</si>
  <si>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</si>
  <si>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</si>
  <si>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</si>
  <si>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</si>
  <si>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</si>
  <si>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</si>
  <si>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</si>
  <si>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</si>
  <si>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</si>
  <si>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</si>
  <si>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</si>
  <si>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</si>
  <si>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</si>
  <si>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</si>
  <si>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</si>
  <si>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</si>
  <si>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</si>
  <si>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</si>
  <si>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</si>
  <si>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</si>
  <si>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</si>
  <si>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</si>
  <si>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</si>
  <si>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</si>
  <si>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</si>
  <si>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</si>
  <si>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</si>
  <si>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</si>
  <si>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</si>
  <si>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</si>
  <si>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</si>
  <si>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</si>
  <si>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</si>
  <si>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</si>
  <si>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</si>
  <si>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</si>
  <si>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</si>
  <si>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</si>
  <si>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</si>
  <si>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</si>
  <si>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</si>
  <si>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</si>
  <si>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</si>
  <si>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</si>
  <si>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</si>
  <si>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</si>
  <si>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</si>
  <si>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</si>
  <si>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</si>
  <si>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</si>
  <si>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</si>
  <si>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</si>
  <si>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</si>
  <si>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</si>
  <si>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</si>
  <si>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</si>
  <si>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</si>
  <si>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</si>
  <si>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</si>
  <si>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</si>
  <si>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</si>
  <si>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</si>
  <si>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</si>
  <si>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</si>
  <si>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</si>
  <si>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</si>
  <si>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</si>
  <si>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</si>
  <si>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</si>
  <si>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</si>
  <si>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</si>
  <si>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</si>
  <si>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</si>
  <si>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</si>
  <si>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</si>
  <si>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</si>
  <si>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</si>
  <si>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</si>
  <si>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</si>
  <si>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</si>
  <si>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</si>
  <si>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</si>
  <si>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</si>
  <si>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</si>
  <si>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</si>
  <si>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</si>
  <si>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</si>
  <si>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</si>
  <si>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</si>
  <si>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</si>
  <si>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</si>
  <si>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</si>
  <si>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</si>
  <si>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</si>
  <si>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</si>
  <si>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</si>
  <si>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</si>
  <si>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</si>
  <si>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</si>
  <si>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</si>
  <si>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</si>
  <si>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</si>
  <si>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</si>
  <si>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</si>
  <si>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</si>
  <si>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</si>
  <si>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</si>
  <si>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</si>
  <si>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</si>
  <si>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</si>
  <si>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</si>
  <si>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</si>
  <si>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</si>
  <si>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</si>
  <si>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</si>
  <si>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</si>
  <si>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</si>
  <si>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</si>
  <si>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</si>
  <si>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</si>
  <si>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</si>
  <si>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</si>
  <si>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</si>
  <si>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</si>
  <si>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</si>
  <si>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</si>
  <si>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</si>
  <si>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</si>
  <si>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</si>
  <si>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</si>
  <si>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</si>
  <si>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</si>
  <si>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</si>
  <si>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</si>
  <si>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</si>
  <si>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</si>
  <si>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</si>
  <si>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</si>
  <si>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</si>
  <si>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</si>
  <si>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</si>
  <si>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</si>
  <si>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</si>
  <si>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</si>
  <si>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</si>
  <si>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</si>
  <si>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</si>
  <si>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</si>
  <si>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</si>
  <si>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</si>
  <si>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</si>
  <si>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</si>
  <si>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</si>
  <si>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</si>
  <si>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</si>
  <si>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</si>
  <si>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</si>
  <si>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</si>
  <si>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</si>
  <si>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</si>
  <si>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</si>
  <si>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</si>
  <si>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</si>
  <si>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</si>
  <si>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</si>
  <si>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</si>
  <si>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</si>
  <si>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</si>
  <si>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</si>
  <si>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</si>
  <si>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</si>
  <si>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</si>
  <si>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</si>
  <si>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</si>
  <si>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</si>
  <si>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</si>
  <si>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</si>
  <si>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</si>
  <si>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</si>
  <si>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</si>
  <si>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</si>
  <si>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</si>
  <si>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</si>
  <si>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</si>
  <si>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</si>
  <si>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</si>
  <si>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</si>
  <si>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</si>
  <si>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</si>
  <si>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</si>
  <si>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</si>
  <si>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</si>
  <si>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</si>
  <si>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</si>
  <si>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</si>
  <si>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</si>
  <si>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</si>
  <si>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</si>
  <si>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</si>
  <si>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</si>
  <si>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</si>
  <si>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</si>
  <si>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</si>
  <si>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</si>
  <si>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</si>
  <si>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</si>
  <si>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</si>
  <si>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</si>
  <si>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</si>
  <si>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</si>
  <si>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</si>
  <si>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</si>
  <si>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</si>
  <si>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</si>
  <si>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</si>
  <si>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</si>
  <si>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</si>
  <si>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</si>
  <si>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</si>
  <si>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</si>
  <si>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</si>
  <si>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</si>
  <si>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</si>
  <si>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</si>
  <si>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</si>
  <si>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</si>
  <si>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</si>
  <si>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</si>
  <si>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</si>
  <si>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</si>
  <si>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</si>
  <si>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</si>
  <si>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</si>
  <si>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</si>
  <si>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</si>
  <si>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</si>
  <si>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</si>
  <si>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</si>
  <si>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</si>
  <si>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</si>
  <si>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</si>
  <si>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</si>
  <si>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</si>
  <si>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</si>
  <si>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</si>
  <si>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</si>
  <si>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</si>
  <si>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</si>
  <si>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</si>
  <si>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</si>
  <si>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</si>
  <si>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</si>
  <si>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</si>
  <si>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</si>
  <si>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</si>
  <si>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</si>
  <si>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</si>
  <si>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</si>
  <si>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</si>
  <si>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</si>
  <si>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</si>
  <si>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</si>
  <si>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</si>
  <si>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</si>
  <si>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</si>
  <si>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</si>
  <si>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</si>
  <si>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</si>
  <si>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</si>
  <si>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</si>
  <si>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</si>
  <si>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</si>
  <si>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</si>
  <si>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</si>
  <si>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</si>
  <si>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</si>
  <si>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</si>
  <si>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</si>
  <si>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</si>
  <si>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</si>
  <si>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</si>
  <si>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</si>
  <si>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</si>
  <si>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</si>
  <si>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</si>
  <si>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</si>
  <si>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</si>
  <si>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</si>
  <si>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</si>
  <si>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</si>
  <si>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</si>
  <si>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</si>
  <si>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</si>
  <si>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</si>
  <si>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</si>
  <si>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</si>
  <si>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</si>
  <si>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</si>
  <si>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</si>
  <si>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</si>
  <si>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</si>
  <si>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</si>
  <si>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</si>
  <si>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</si>
  <si>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</si>
  <si>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</si>
  <si>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</si>
  <si>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</si>
  <si>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</si>
  <si>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</si>
  <si>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</si>
  <si>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</si>
  <si>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</si>
  <si>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</si>
  <si>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</si>
  <si>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</si>
  <si>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</si>
  <si>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</si>
  <si>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</si>
  <si>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</si>
  <si>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</si>
  <si>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</si>
  <si>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</si>
  <si>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</si>
  <si>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</si>
  <si>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</si>
  <si>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</si>
  <si>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</si>
  <si>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</si>
  <si>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</si>
  <si>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</si>
  <si>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</si>
  <si>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</si>
  <si>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</si>
  <si>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</si>
  <si>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</si>
  <si>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</si>
  <si>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</si>
  <si>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</si>
  <si>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</si>
  <si>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</si>
  <si>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</si>
  <si>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</si>
  <si>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</si>
  <si>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</si>
  <si>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</si>
  <si>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</si>
  <si>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</si>
  <si>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</si>
  <si>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</si>
  <si>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</si>
  <si>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</si>
  <si>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</si>
  <si>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</si>
  <si>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</si>
  <si>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</si>
  <si>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</si>
  <si>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</si>
  <si>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</si>
  <si>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</si>
  <si>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</si>
  <si>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</si>
  <si>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</si>
  <si>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</si>
  <si>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</si>
  <si>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</si>
  <si>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</si>
  <si>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</si>
  <si>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</si>
  <si>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</si>
  <si>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</si>
  <si>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</si>
  <si>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</si>
  <si>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</si>
  <si>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</si>
  <si>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</si>
  <si>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</si>
  <si>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</si>
  <si>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</si>
  <si>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</si>
  <si>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</si>
  <si>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</si>
  <si>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</si>
  <si>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</si>
  <si>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</si>
  <si>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</si>
  <si>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</si>
  <si>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</si>
  <si>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</si>
  <si>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</si>
  <si>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</si>
  <si>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</si>
  <si>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</si>
  <si>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</si>
  <si>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</si>
  <si>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</si>
  <si>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</si>
  <si>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</si>
  <si>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</si>
  <si>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</si>
  <si>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</si>
  <si>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</si>
  <si>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</si>
  <si>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</si>
  <si>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</si>
  <si>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</si>
  <si>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</si>
  <si>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</si>
  <si>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</si>
  <si>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</si>
  <si>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</si>
  <si>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</si>
  <si>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</si>
  <si>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</si>
  <si>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</si>
  <si>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</si>
  <si>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</si>
  <si>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</si>
  <si>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</si>
  <si>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</si>
  <si>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</si>
  <si>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</si>
  <si>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</si>
  <si>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</si>
  <si>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</si>
  <si>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</si>
  <si>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</si>
  <si>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</si>
  <si>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</si>
  <si>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</si>
  <si>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</si>
  <si>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</si>
  <si>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</si>
  <si>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</si>
  <si>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</si>
  <si>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</si>
  <si>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</si>
  <si>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</si>
  <si>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</si>
  <si>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</si>
  <si>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</si>
  <si>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</si>
  <si>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</si>
  <si>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</si>
  <si>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</si>
  <si>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</si>
  <si>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</si>
  <si>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</si>
  <si>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</si>
  <si>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</si>
  <si>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</si>
  <si>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</si>
  <si>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</si>
  <si>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</si>
  <si>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</si>
  <si>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</si>
  <si>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</si>
  <si>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</si>
  <si>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</si>
  <si>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</si>
  <si>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</si>
  <si>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</si>
  <si>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</si>
  <si>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</si>
  <si>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</si>
  <si>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</si>
  <si>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</si>
  <si>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</si>
  <si>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</si>
  <si>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</si>
  <si>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</si>
  <si>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</si>
  <si>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</si>
  <si>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</si>
  <si>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</si>
  <si>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</si>
  <si>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</si>
  <si>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</si>
  <si>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</si>
  <si>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</si>
  <si>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</si>
  <si>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</si>
  <si>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</si>
  <si>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</si>
  <si>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</si>
  <si>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</si>
  <si>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</si>
  <si>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</si>
  <si>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</si>
  <si>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</si>
  <si>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</si>
  <si>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</si>
  <si>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</si>
  <si>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</si>
  <si>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</si>
  <si>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</si>
  <si>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</si>
  <si>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</si>
  <si>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</si>
  <si>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</si>
  <si>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</si>
  <si>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</si>
  <si>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</si>
  <si>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</si>
  <si>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</si>
  <si>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</si>
  <si>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</si>
  <si>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</si>
  <si>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</si>
  <si>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</si>
  <si>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</si>
  <si>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</si>
  <si>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</si>
  <si>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</si>
  <si>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</si>
  <si>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</si>
  <si>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</si>
  <si>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</si>
  <si>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</si>
  <si>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</si>
  <si>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</si>
  <si>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</si>
  <si>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</si>
  <si>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</si>
  <si>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</si>
  <si>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</si>
  <si>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</si>
  <si>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</si>
  <si>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</si>
  <si>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</si>
  <si>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</si>
  <si>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</si>
  <si>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</si>
  <si>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</si>
  <si>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</si>
  <si>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</si>
  <si>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</si>
  <si>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</si>
  <si>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</si>
  <si>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</si>
  <si>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</si>
  <si>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</si>
  <si>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</si>
  <si>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</si>
  <si>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</si>
  <si>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</si>
  <si>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</si>
  <si>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</si>
  <si>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</si>
  <si>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</si>
  <si>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</si>
  <si>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</si>
  <si>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</si>
  <si>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</si>
  <si>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</si>
  <si>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</si>
  <si>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</si>
  <si>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</si>
  <si>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</si>
  <si>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</si>
  <si>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</si>
  <si>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</si>
  <si>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</si>
  <si>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</si>
  <si>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</si>
  <si>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</si>
  <si>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</si>
  <si>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</si>
  <si>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</si>
  <si>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</si>
  <si>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</si>
  <si>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</si>
  <si>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</si>
  <si>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</si>
  <si>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</si>
  <si>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</si>
  <si>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</si>
  <si>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</si>
  <si>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</si>
  <si>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</si>
  <si>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</si>
  <si>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</si>
  <si>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</si>
  <si>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</si>
  <si>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</si>
  <si>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</si>
  <si>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</si>
  <si>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</si>
  <si>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</si>
  <si>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</si>
  <si>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</si>
  <si>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</si>
  <si>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</si>
  <si>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</si>
  <si>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</si>
  <si>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</si>
  <si>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</si>
  <si>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</si>
  <si>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</si>
  <si>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</si>
  <si>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</si>
  <si>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</si>
  <si>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</si>
  <si>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</si>
  <si>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</si>
  <si>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</si>
  <si>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</si>
  <si>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</si>
  <si>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</si>
  <si>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</si>
  <si>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</si>
  <si>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</si>
  <si>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</si>
  <si>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</si>
  <si>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</si>
  <si>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</si>
  <si>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</si>
  <si>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</si>
  <si>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</si>
  <si>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</si>
  <si>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</si>
  <si>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</si>
  <si>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</si>
  <si>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</si>
  <si>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</si>
  <si>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</si>
  <si>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</si>
  <si>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</si>
  <si>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</si>
  <si>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</si>
  <si>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</si>
  <si>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</si>
  <si>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</si>
  <si>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</si>
  <si>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</si>
  <si>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</si>
  <si>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</si>
  <si>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</si>
  <si>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</si>
  <si>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</si>
  <si>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</si>
  <si>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</si>
  <si>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</si>
  <si>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</si>
  <si>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</si>
  <si>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</si>
  <si>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</si>
  <si>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</si>
  <si>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</si>
  <si>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</si>
  <si>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</si>
  <si>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</si>
  <si>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</si>
  <si>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</si>
  <si>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</si>
  <si>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</si>
  <si>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</si>
  <si>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</si>
  <si>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</si>
  <si>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</si>
  <si>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</si>
  <si>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</si>
  <si>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</si>
  <si>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</si>
  <si>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</si>
  <si>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</si>
  <si>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</si>
  <si>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</si>
  <si>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</si>
  <si>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</si>
  <si>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</si>
  <si>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</si>
  <si>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</si>
  <si>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</si>
  <si>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</si>
  <si>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</si>
  <si>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</si>
  <si>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</si>
  <si>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</si>
  <si>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</si>
  <si>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</si>
  <si>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</si>
  <si>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</si>
  <si>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</si>
  <si>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</si>
  <si>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</si>
  <si>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</si>
  <si>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</si>
  <si>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</si>
  <si>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</si>
  <si>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</si>
  <si>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</si>
  <si>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</si>
  <si>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</si>
  <si>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</si>
  <si>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</si>
  <si>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</si>
  <si>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</si>
  <si>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</si>
  <si>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</si>
  <si>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</si>
  <si>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</si>
  <si>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</si>
  <si>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</si>
  <si>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</si>
  <si>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</si>
  <si>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</si>
  <si>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</si>
  <si>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</si>
  <si>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</si>
  <si>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</si>
  <si>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</si>
  <si>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</si>
  <si>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</si>
  <si>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</si>
  <si>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</si>
  <si>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</si>
  <si>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</si>
  <si>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</si>
  <si>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</si>
  <si>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</si>
  <si>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</si>
  <si>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</si>
  <si>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</si>
  <si>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</si>
  <si>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</si>
  <si>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</si>
  <si>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</si>
  <si>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</si>
  <si>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</si>
  <si>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</si>
  <si>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</si>
  <si>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</si>
  <si>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</si>
  <si>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</si>
  <si>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</si>
  <si>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</si>
  <si>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</si>
  <si>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</si>
  <si>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</si>
  <si>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</si>
  <si>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</si>
  <si>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</si>
  <si>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</si>
  <si>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</si>
  <si>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</si>
  <si>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</si>
  <si>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</si>
  <si>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</si>
  <si>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</si>
  <si>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</si>
  <si>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</si>
  <si>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</si>
  <si>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</si>
  <si>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</si>
  <si>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</si>
  <si>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</si>
  <si>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</si>
  <si>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</si>
  <si>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</si>
  <si>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</si>
  <si>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</si>
  <si>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</si>
  <si>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</si>
  <si>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</si>
  <si>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</si>
  <si>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</si>
  <si>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</si>
  <si>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</si>
  <si>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</si>
  <si>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</si>
  <si>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</si>
  <si>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</si>
  <si>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</si>
  <si>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</si>
  <si>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</si>
  <si>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</si>
  <si>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</si>
  <si>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</si>
  <si>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</si>
  <si>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</si>
  <si>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</si>
  <si>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</si>
  <si>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</si>
  <si>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</si>
  <si>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</si>
  <si>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</si>
  <si>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</si>
  <si>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</si>
  <si>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</si>
  <si>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</si>
  <si>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</si>
  <si>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</si>
  <si>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</si>
  <si>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</si>
  <si>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</si>
  <si>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</si>
  <si>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</si>
  <si>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</si>
  <si>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</si>
  <si>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</si>
  <si>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</si>
  <si>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</si>
  <si>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</si>
  <si>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</si>
  <si>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</si>
  <si>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</si>
  <si>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</si>
  <si>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</si>
  <si>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</si>
  <si>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</si>
  <si>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</si>
  <si>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</si>
  <si>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</si>
  <si>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</si>
  <si>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</si>
  <si>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</si>
  <si>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</si>
  <si>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</si>
  <si>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</si>
  <si>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</si>
  <si>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</si>
  <si>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</si>
  <si>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</si>
  <si>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</si>
  <si>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</si>
  <si>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</si>
  <si>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</si>
  <si>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</si>
  <si>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</si>
  <si>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</si>
  <si>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</si>
  <si>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</si>
  <si>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</si>
  <si>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</si>
  <si>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</si>
  <si>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</si>
  <si>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</si>
  <si>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</si>
  <si>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</si>
  <si>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</si>
  <si>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</si>
  <si>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</si>
  <si>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</si>
  <si>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</si>
  <si>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</si>
  <si>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</si>
  <si>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</si>
  <si>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</si>
  <si>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</si>
  <si>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</si>
  <si>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</si>
  <si>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</si>
  <si>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</si>
  <si>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</si>
  <si>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</si>
  <si>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</si>
  <si>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</si>
  <si>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</si>
  <si>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</si>
  <si>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</si>
  <si>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</si>
  <si>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</si>
  <si>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</si>
  <si>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</si>
  <si>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</si>
  <si>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</si>
  <si>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</si>
  <si>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</si>
  <si>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</si>
  <si>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</si>
  <si>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</si>
  <si>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</si>
  <si>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</si>
  <si>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</si>
  <si>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</si>
  <si>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</si>
  <si>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</si>
  <si>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</si>
  <si>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</si>
  <si>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</si>
  <si>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</si>
  <si>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</si>
  <si>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</si>
  <si>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</si>
  <si>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</si>
  <si>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</si>
  <si>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</si>
  <si>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</si>
  <si>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</si>
  <si>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</si>
  <si>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</si>
  <si>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</si>
  <si>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</si>
  <si>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</si>
  <si>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</si>
  <si>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</si>
  <si>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</si>
  <si>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</si>
  <si>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</si>
  <si>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</si>
  <si>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</si>
  <si>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</si>
  <si>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</si>
  <si>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</si>
  <si>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</si>
  <si>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</si>
  <si>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</si>
  <si>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</si>
  <si>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</si>
  <si>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</si>
  <si>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</si>
  <si>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</si>
  <si>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</si>
  <si>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</si>
  <si>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</si>
  <si>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</si>
  <si>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</si>
  <si>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</si>
  <si>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</si>
  <si>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</si>
  <si>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</si>
  <si>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</si>
  <si>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</si>
  <si>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</si>
  <si>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</si>
  <si>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</si>
  <si>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</si>
  <si>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</si>
  <si>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</si>
  <si>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</si>
  <si>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</si>
  <si>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</si>
  <si>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</si>
  <si>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</si>
  <si>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</si>
  <si>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</si>
  <si>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</si>
  <si>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</si>
  <si>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</si>
  <si>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</si>
  <si>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</si>
  <si>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</si>
  <si>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</si>
  <si>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</si>
  <si>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</si>
  <si>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</si>
  <si>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</si>
  <si>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</si>
  <si>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</si>
  <si>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</si>
  <si>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</si>
  <si>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</si>
  <si>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</si>
  <si>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</si>
  <si>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</si>
  <si>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</si>
  <si>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</si>
  <si>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</si>
  <si>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</si>
  <si>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</si>
  <si>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</si>
  <si>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</si>
  <si>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</si>
  <si>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</si>
  <si>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</si>
  <si>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</si>
  <si>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</si>
  <si>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</si>
  <si>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</si>
  <si>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</si>
  <si>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</si>
  <si>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</si>
  <si>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</si>
  <si>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</si>
  <si>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</si>
  <si>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</si>
  <si>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</si>
  <si>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</si>
  <si>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</si>
  <si>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</si>
  <si>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</si>
  <si>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</si>
  <si>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</si>
  <si>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</si>
  <si>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</si>
  <si>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</si>
  <si>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</si>
  <si>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</si>
  <si>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</si>
  <si>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</si>
  <si>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</si>
  <si>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</si>
  <si>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</si>
  <si>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</si>
  <si>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</si>
  <si>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</si>
  <si>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</si>
  <si>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</si>
  <si>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</si>
  <si>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</si>
  <si>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</si>
  <si>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</si>
  <si>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</si>
  <si>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</si>
  <si>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</si>
  <si>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</si>
  <si>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</si>
  <si>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</si>
  <si>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</si>
  <si>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</si>
  <si>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</si>
  <si>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</si>
  <si>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</si>
  <si>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</si>
  <si>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</si>
  <si>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</si>
  <si>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</si>
  <si>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</si>
  <si>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</si>
  <si>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</si>
  <si>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</si>
  <si>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</si>
  <si>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</si>
  <si>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</si>
  <si>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</si>
  <si>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</si>
  <si>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</si>
  <si>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</si>
  <si>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</si>
  <si>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</si>
  <si>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</si>
  <si>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</si>
  <si>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</si>
  <si>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</si>
  <si>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</si>
  <si>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</si>
  <si>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</si>
  <si>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</si>
  <si>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</si>
  <si>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</si>
  <si>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</si>
  <si>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</si>
  <si>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</si>
  <si>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</si>
  <si>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</si>
  <si>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</si>
  <si>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</si>
  <si>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</si>
  <si>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</si>
  <si>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</si>
  <si>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</si>
  <si>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</si>
  <si>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</si>
  <si>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</si>
  <si>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</si>
  <si>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</si>
  <si>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</si>
  <si>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</si>
  <si>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</si>
  <si>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</si>
  <si>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</si>
  <si>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</si>
  <si>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</si>
  <si>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</si>
  <si>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</si>
  <si>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</si>
  <si>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</si>
  <si>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</si>
  <si>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</si>
  <si>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</si>
  <si>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</si>
  <si>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</si>
  <si>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</si>
  <si>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</si>
  <si>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</si>
  <si>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</si>
  <si>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</si>
  <si>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</si>
  <si>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</si>
  <si>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</si>
  <si>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</si>
  <si>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</si>
  <si>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</si>
  <si>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</si>
  <si>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</si>
  <si>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</si>
  <si>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</si>
  <si>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</si>
  <si>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</si>
  <si>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</si>
  <si>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</si>
  <si>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</si>
  <si>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</si>
  <si>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</si>
  <si>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</si>
  <si>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</si>
  <si>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</si>
  <si>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</si>
  <si>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</si>
  <si>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</si>
  <si>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</si>
  <si>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</si>
  <si>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</si>
  <si>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</si>
  <si>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</si>
  <si>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</si>
  <si>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</si>
  <si>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</si>
  <si>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</si>
  <si>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</si>
  <si>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</si>
  <si>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</si>
  <si>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</si>
  <si>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</si>
  <si>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</si>
  <si>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</si>
  <si>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</si>
  <si>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</si>
  <si>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</si>
  <si>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</si>
  <si>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</si>
  <si>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</si>
  <si>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</si>
  <si>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</si>
  <si>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</si>
  <si>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</si>
  <si>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</si>
  <si>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</si>
  <si>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</si>
  <si>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</si>
  <si>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</si>
  <si>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</si>
  <si>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</si>
  <si>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</si>
  <si>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</si>
  <si>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</si>
  <si>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</si>
  <si>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</si>
  <si>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</si>
  <si>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</si>
  <si>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</si>
  <si>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</si>
  <si>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</si>
  <si>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</si>
  <si>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</si>
  <si>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</si>
  <si>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</si>
  <si>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</si>
  <si>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</si>
  <si>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</si>
  <si>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</si>
  <si>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</si>
  <si>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</si>
  <si>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</si>
  <si>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</si>
  <si>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</si>
  <si>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</si>
  <si>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</si>
  <si>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</si>
  <si>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</si>
  <si>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</si>
  <si>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</si>
  <si>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</si>
  <si>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</si>
  <si>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</si>
  <si>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</si>
  <si>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</si>
  <si>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</si>
  <si>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</si>
  <si>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</si>
  <si>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</si>
  <si>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</si>
  <si>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</si>
  <si>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</si>
  <si>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</si>
  <si>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</si>
  <si>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</si>
  <si>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</si>
  <si>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</si>
  <si>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</si>
  <si>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</si>
  <si>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</si>
  <si>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</si>
  <si>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</si>
  <si>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</si>
  <si>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</si>
  <si>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</si>
  <si>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</si>
  <si>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</si>
  <si>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</si>
  <si>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</si>
  <si>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</si>
  <si>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</si>
  <si>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</si>
  <si>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</si>
  <si>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</si>
  <si>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</si>
  <si>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</si>
  <si>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</si>
  <si>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</si>
  <si>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</si>
  <si>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</si>
  <si>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</si>
  <si>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</si>
  <si>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</si>
  <si>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</si>
  <si>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</si>
  <si>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</si>
  <si>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</si>
  <si>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</si>
  <si>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</si>
  <si>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</si>
  <si>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</si>
  <si>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</si>
  <si>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</si>
  <si>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</si>
  <si>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</si>
  <si>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</si>
  <si>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</si>
  <si>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</si>
  <si>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</si>
  <si>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</si>
  <si>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</si>
  <si>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</si>
  <si>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</si>
  <si>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</si>
  <si>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</si>
  <si>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</si>
  <si>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</si>
  <si>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</si>
  <si>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</si>
  <si>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</si>
  <si>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</si>
  <si>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</si>
  <si>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</si>
  <si>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</si>
  <si>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</si>
  <si>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</si>
  <si>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</si>
  <si>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</si>
  <si>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</si>
  <si>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</si>
  <si>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</si>
  <si>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</si>
  <si>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</si>
  <si>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</si>
  <si>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</si>
  <si>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</si>
  <si>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</si>
  <si>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</si>
  <si>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</si>
  <si>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</si>
  <si>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</si>
  <si>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</si>
  <si>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</si>
  <si>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</si>
  <si>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</si>
  <si>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</si>
  <si>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</si>
  <si>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</si>
  <si>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</si>
  <si>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</si>
  <si>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</si>
  <si>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</si>
  <si>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</si>
  <si>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</si>
  <si>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</si>
  <si>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</si>
  <si>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</si>
  <si>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</si>
  <si>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</si>
  <si>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</si>
  <si>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</si>
  <si>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</si>
  <si>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</si>
  <si>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</si>
  <si>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</si>
  <si>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</si>
  <si>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</si>
  <si>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</si>
  <si>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</si>
  <si>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</si>
  <si>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</si>
  <si>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</si>
  <si>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</si>
  <si>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</si>
  <si>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</si>
  <si>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</si>
  <si>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</si>
  <si>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</si>
  <si>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</si>
  <si>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</si>
  <si>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</si>
  <si>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</si>
  <si>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</si>
  <si>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</si>
  <si>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</si>
  <si>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</si>
  <si>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</si>
  <si>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</si>
  <si>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</si>
  <si>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</si>
  <si>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</si>
  <si>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</si>
  <si>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</si>
  <si>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</si>
  <si>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</si>
  <si>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</si>
  <si>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</si>
  <si>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</si>
  <si>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</si>
  <si>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</si>
  <si>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</si>
  <si>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</si>
  <si>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</si>
  <si>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</si>
  <si>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</si>
  <si>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</si>
  <si>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</si>
  <si>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</si>
  <si>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</si>
  <si>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</si>
  <si>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</si>
  <si>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</si>
  <si>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</si>
  <si>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</si>
  <si>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</si>
  <si>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</si>
  <si>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</si>
  <si>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</si>
  <si>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</si>
  <si>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</si>
  <si>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</si>
  <si>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</si>
  <si>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</si>
  <si>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</si>
  <si>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</si>
  <si>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</si>
  <si>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</si>
  <si>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</si>
  <si>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</si>
  <si>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</si>
  <si>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</si>
  <si>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</si>
  <si>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</si>
  <si>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</si>
  <si>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</si>
  <si>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</si>
  <si>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</si>
  <si>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</si>
  <si>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</si>
  <si>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</si>
  <si>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</si>
  <si>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</si>
  <si>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</si>
  <si>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</si>
  <si>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</si>
  <si>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</si>
  <si>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</si>
  <si>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</si>
  <si>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</si>
  <si>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</si>
  <si>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</si>
  <si>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</si>
  <si>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</si>
  <si>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</si>
  <si>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</si>
  <si>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</si>
  <si>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</si>
  <si>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</si>
  <si>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</si>
  <si>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</si>
  <si>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</si>
  <si>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</si>
  <si>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</si>
  <si>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</si>
  <si>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</si>
  <si>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</si>
  <si>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</si>
  <si>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</si>
  <si>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</si>
  <si>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</si>
  <si>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</si>
  <si>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</si>
  <si>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</si>
  <si>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</si>
  <si>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</si>
  <si>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</si>
  <si>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</si>
  <si>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</si>
  <si>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</si>
  <si>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</si>
  <si>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</si>
  <si>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</si>
  <si>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</si>
  <si>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</si>
  <si>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</si>
  <si>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</si>
  <si>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</si>
  <si>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</si>
  <si>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</si>
  <si>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</si>
  <si>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</si>
  <si>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</si>
  <si>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</si>
  <si>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</si>
  <si>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</si>
  <si>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</si>
  <si>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</si>
  <si>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</si>
  <si>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</si>
  <si>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</si>
  <si>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</si>
  <si>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</si>
  <si>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</si>
  <si>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</si>
  <si>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</si>
  <si>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</si>
  <si>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</si>
  <si>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</si>
  <si>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</si>
  <si>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</si>
  <si>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</si>
  <si>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</si>
  <si>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</si>
  <si>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</si>
  <si>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</si>
  <si>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</si>
  <si>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</si>
  <si>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</si>
  <si>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</si>
  <si>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</si>
  <si>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</si>
  <si>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</si>
  <si>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</si>
  <si>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</si>
  <si>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</si>
  <si>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</si>
  <si>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</si>
  <si>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</si>
  <si>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</si>
  <si>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</si>
  <si>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</si>
  <si>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</si>
  <si>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</si>
  <si>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</si>
  <si>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</si>
  <si>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</si>
  <si>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</si>
  <si>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</si>
  <si>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</si>
  <si>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</si>
  <si>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</si>
  <si>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</si>
  <si>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</si>
  <si>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</si>
  <si>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</si>
  <si>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</si>
  <si>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</si>
  <si>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</si>
  <si>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</si>
  <si>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</si>
  <si>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</si>
  <si>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</si>
  <si>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</si>
  <si>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</si>
  <si>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</si>
  <si>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</si>
  <si>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</si>
  <si>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</si>
  <si>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</si>
  <si>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</si>
  <si>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</si>
  <si>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</si>
  <si>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</si>
  <si>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</si>
  <si>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</si>
  <si>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</si>
  <si>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</si>
  <si>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</si>
  <si>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</si>
  <si>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</si>
  <si>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</si>
  <si>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</si>
  <si>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</si>
  <si>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</si>
  <si>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</si>
  <si>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</si>
  <si>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</si>
  <si>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</si>
  <si>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</si>
  <si>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</si>
  <si>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</si>
  <si>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</si>
  <si>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</si>
  <si>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</si>
  <si>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</si>
  <si>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</si>
  <si>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</si>
  <si>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</si>
  <si>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</si>
  <si>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</si>
  <si>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</si>
  <si>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</si>
  <si>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</si>
  <si>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</si>
  <si>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</si>
  <si>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</si>
  <si>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</si>
  <si>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</si>
  <si>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</si>
  <si>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</si>
  <si>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</si>
  <si>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</si>
  <si>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</si>
  <si>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</si>
  <si>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</si>
  <si>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</si>
  <si>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</si>
  <si>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</si>
  <si>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</si>
  <si>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</si>
  <si>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</si>
  <si>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</si>
  <si>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</si>
  <si>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</si>
  <si>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</si>
  <si>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</si>
  <si>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</si>
  <si>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</si>
  <si>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</si>
  <si>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</si>
  <si>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</si>
  <si>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</si>
  <si>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</si>
  <si>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</si>
  <si>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</si>
  <si>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</si>
  <si>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</si>
  <si>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</si>
  <si>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</si>
  <si>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</si>
  <si>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</si>
  <si>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</si>
  <si>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</si>
  <si>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</si>
  <si>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</si>
  <si>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</si>
  <si>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</si>
  <si>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</si>
  <si>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</si>
  <si>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</si>
  <si>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</si>
  <si>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</si>
  <si>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</si>
  <si>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</si>
  <si>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</si>
  <si>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</si>
  <si>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</si>
  <si>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</si>
  <si>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</si>
  <si>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</si>
  <si>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</si>
  <si>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</si>
  <si>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</si>
  <si>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</si>
  <si>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</si>
  <si>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</si>
  <si>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</si>
  <si>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</si>
  <si>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</si>
  <si>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</si>
  <si>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</si>
  <si>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</si>
  <si>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</si>
  <si>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</si>
  <si>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</si>
  <si>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</si>
  <si>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</si>
  <si>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</si>
  <si>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</si>
  <si>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</si>
  <si>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</si>
  <si>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</si>
  <si>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</si>
  <si>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</si>
  <si>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</si>
  <si>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</si>
  <si>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</si>
  <si>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</si>
  <si>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</si>
  <si>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</si>
  <si>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</si>
  <si>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</si>
  <si>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</si>
  <si>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</si>
  <si>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</si>
  <si>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</si>
  <si>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</si>
  <si>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</si>
  <si>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</si>
  <si>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</si>
  <si>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</si>
  <si>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</si>
  <si>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</si>
  <si>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</si>
  <si>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</si>
  <si>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</si>
  <si>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</si>
  <si>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</si>
  <si>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</si>
  <si>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</si>
  <si>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</si>
  <si>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</si>
  <si>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</si>
  <si>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</si>
  <si>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</si>
  <si>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</si>
  <si>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</si>
  <si>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</si>
  <si>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</si>
  <si>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</si>
  <si>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</si>
  <si>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</si>
  <si>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</si>
  <si>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</si>
  <si>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</si>
  <si>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</si>
  <si>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</si>
  <si>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</si>
  <si>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</si>
  <si>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</si>
  <si>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</si>
  <si>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</si>
  <si>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</si>
  <si>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</si>
  <si>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</si>
  <si>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</si>
  <si>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</si>
  <si>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</si>
  <si>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</si>
  <si>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</si>
  <si>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</si>
  <si>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</si>
  <si>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</si>
  <si>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</si>
  <si>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</si>
  <si>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</si>
  <si>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</si>
  <si>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</si>
  <si>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</si>
  <si>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</si>
  <si>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</si>
  <si>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</si>
  <si>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</si>
  <si>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</si>
  <si>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</si>
  <si>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</si>
  <si>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</si>
  <si>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</si>
  <si>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</si>
  <si>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</si>
  <si>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</si>
  <si>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</si>
  <si>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</si>
  <si>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</si>
  <si>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</si>
  <si>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</si>
  <si>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</si>
  <si>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</si>
  <si>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</si>
  <si>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</si>
  <si>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</si>
  <si>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</si>
  <si>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</si>
  <si>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</si>
  <si>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</si>
  <si>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</si>
  <si>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</si>
  <si>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</si>
  <si>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</si>
  <si>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</si>
  <si>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</si>
  <si>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</si>
  <si>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</si>
  <si>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</si>
  <si>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</si>
  <si>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</si>
  <si>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</si>
  <si>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</si>
  <si>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</si>
  <si>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</si>
  <si>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</si>
  <si>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</si>
  <si>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</si>
  <si>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</si>
  <si>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</si>
  <si>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</si>
  <si>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</si>
  <si>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</si>
  <si>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</si>
  <si>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</si>
  <si>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</si>
  <si>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</si>
  <si>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</si>
  <si>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</si>
  <si>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</si>
  <si>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</si>
  <si>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</si>
  <si>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</si>
  <si>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</si>
  <si>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</si>
  <si>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</si>
  <si>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</si>
  <si>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</si>
  <si>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</si>
  <si>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</si>
  <si>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</si>
  <si>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</si>
  <si>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</si>
  <si>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</si>
  <si>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</si>
  <si>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</si>
  <si>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</si>
  <si>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</si>
  <si>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</si>
  <si>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</si>
  <si>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</si>
  <si>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</si>
  <si>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</si>
  <si>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</si>
  <si>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</si>
  <si>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</si>
  <si>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</si>
  <si>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</si>
  <si>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</si>
  <si>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</si>
  <si>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</si>
  <si>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</si>
  <si>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</si>
  <si>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</si>
  <si>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</si>
  <si>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</si>
  <si>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</si>
  <si>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</si>
  <si>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</si>
  <si>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</si>
  <si>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</si>
  <si>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</si>
  <si>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</si>
  <si>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</si>
  <si>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</si>
  <si>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</si>
  <si>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</si>
  <si>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</si>
  <si>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</si>
  <si>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</si>
  <si>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</si>
  <si>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</si>
  <si>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</si>
  <si>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</si>
  <si>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</si>
  <si>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</si>
  <si>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</si>
  <si>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</si>
  <si>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</si>
  <si>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</si>
  <si>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</si>
  <si>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</si>
  <si>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</si>
  <si>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</si>
  <si>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</si>
  <si>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</si>
  <si>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</si>
  <si>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</si>
  <si>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</si>
  <si>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</si>
  <si>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</si>
  <si>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</si>
  <si>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</si>
  <si>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</si>
  <si>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</si>
  <si>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</si>
  <si>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</si>
  <si>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</si>
  <si>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</si>
  <si>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</si>
  <si>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</si>
  <si>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</si>
  <si>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</si>
  <si>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</si>
  <si>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</si>
  <si>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</si>
  <si>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</si>
  <si>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</si>
  <si>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</si>
  <si>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</si>
  <si>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</si>
  <si>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</si>
  <si>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</si>
  <si>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</si>
  <si>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</si>
  <si>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</si>
  <si>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</si>
  <si>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</si>
  <si>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</si>
  <si>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</si>
  <si>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</si>
  <si>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</si>
  <si>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</si>
  <si>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</si>
  <si>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</si>
  <si>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</si>
  <si>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</si>
  <si>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</si>
  <si>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</si>
  <si>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</si>
  <si>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</si>
  <si>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</si>
  <si>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</si>
  <si>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</si>
  <si>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</si>
  <si>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</si>
  <si>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</si>
  <si>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</si>
  <si>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</si>
  <si>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</si>
  <si>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</si>
  <si>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</si>
  <si>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</si>
  <si>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</si>
  <si>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</si>
  <si>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</si>
  <si>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</si>
  <si>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</si>
  <si>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</si>
  <si>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</si>
  <si>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</si>
  <si>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</si>
  <si>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</si>
  <si>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</si>
  <si>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</si>
  <si>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</si>
  <si>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</si>
  <si>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</si>
  <si>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</si>
  <si>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</si>
  <si>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</si>
  <si>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</si>
  <si>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</si>
  <si>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</si>
  <si>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</si>
  <si>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</si>
  <si>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</si>
  <si>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</si>
  <si>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</si>
  <si>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</si>
  <si>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</si>
  <si>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</si>
  <si>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</si>
  <si>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</si>
  <si>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</si>
  <si>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</si>
  <si>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</si>
  <si>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</si>
  <si>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</si>
  <si>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</si>
  <si>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</si>
  <si>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</si>
  <si>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</si>
  <si>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</si>
  <si>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</si>
  <si>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</si>
  <si>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</si>
  <si>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</si>
  <si>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</si>
  <si>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</si>
  <si>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</si>
  <si>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</si>
  <si>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</si>
  <si>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</si>
  <si>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</si>
  <si>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</si>
  <si>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</si>
  <si>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</si>
  <si>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</si>
  <si>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</si>
  <si>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</si>
  <si>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</si>
  <si>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</si>
  <si>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</si>
  <si>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</si>
  <si>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</si>
  <si>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</si>
  <si>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</si>
  <si>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</si>
  <si>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</si>
  <si>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</si>
  <si>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</si>
  <si>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</si>
  <si>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</si>
  <si>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</si>
  <si>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</si>
  <si>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</si>
  <si>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</si>
  <si>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</si>
  <si>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</si>
  <si>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</si>
  <si>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</si>
  <si>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</si>
  <si>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</si>
  <si>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</si>
  <si>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</si>
  <si>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</si>
  <si>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</si>
  <si>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</si>
  <si>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</si>
  <si>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</si>
  <si>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</si>
  <si>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</si>
  <si>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</si>
  <si>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</si>
  <si>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</si>
  <si>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</si>
  <si>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</si>
  <si>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</si>
  <si>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</si>
  <si>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</si>
  <si>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</si>
  <si>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</si>
  <si>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</si>
  <si>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</si>
  <si>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</si>
  <si>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</si>
  <si>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</si>
  <si>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</si>
  <si>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</si>
  <si>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</si>
  <si>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</si>
  <si>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</si>
  <si>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</si>
  <si>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</si>
  <si>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</si>
  <si>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</si>
  <si>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</si>
  <si>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</si>
  <si>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</si>
  <si>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</si>
  <si>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</si>
  <si>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</si>
  <si>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</si>
  <si>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</si>
  <si>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</si>
  <si>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</si>
  <si>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</si>
  <si>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</si>
  <si>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</si>
  <si>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</si>
  <si>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</si>
  <si>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</si>
  <si>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</si>
  <si>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</si>
  <si>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</si>
  <si>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</si>
  <si>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</si>
  <si>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</si>
  <si>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</si>
  <si>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</si>
  <si>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</si>
  <si>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</si>
  <si>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</si>
  <si>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</si>
  <si>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</si>
  <si>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</si>
  <si>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</si>
  <si>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</si>
  <si>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</si>
  <si>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</si>
  <si>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</si>
  <si>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</si>
  <si>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</si>
  <si>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</si>
  <si>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</si>
  <si>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</si>
  <si>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</si>
  <si>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</si>
  <si>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</si>
  <si>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</si>
  <si>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</si>
  <si>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</si>
  <si>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</si>
  <si>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</si>
  <si>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</si>
  <si>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</si>
  <si>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</si>
  <si>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</si>
  <si>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</si>
  <si>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</si>
  <si>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</si>
  <si>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</si>
  <si>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</si>
  <si>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</si>
  <si>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</si>
  <si>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</si>
  <si>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</si>
  <si>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</si>
  <si>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</si>
  <si>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</si>
  <si>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</si>
  <si>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</si>
  <si>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</si>
  <si>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</si>
  <si>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</si>
  <si>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</si>
  <si>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</si>
  <si>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</si>
  <si>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</si>
  <si>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</si>
  <si>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</si>
  <si>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</si>
  <si>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</si>
  <si>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</si>
  <si>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</si>
  <si>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</si>
  <si>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</si>
  <si>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</si>
  <si>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</si>
  <si>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</si>
  <si>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</si>
  <si>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</si>
  <si>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</si>
  <si>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</si>
  <si>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</si>
  <si>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</si>
  <si>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</si>
  <si>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</si>
  <si>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</si>
  <si>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</si>
  <si>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</si>
  <si>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</si>
  <si>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</si>
  <si>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</si>
  <si>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</si>
  <si>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</si>
  <si>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</si>
  <si>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</si>
  <si>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</si>
  <si>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</si>
  <si>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</si>
  <si>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</si>
  <si>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</si>
  <si>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</si>
  <si>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</si>
  <si>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</si>
  <si>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</si>
  <si>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</si>
  <si>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</si>
  <si>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</si>
  <si>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</si>
  <si>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</si>
  <si>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</si>
  <si>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</si>
  <si>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</si>
  <si>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</si>
  <si>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</si>
  <si>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</si>
  <si>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</si>
  <si>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</si>
  <si>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</si>
  <si>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</si>
  <si>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</si>
  <si>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</si>
  <si>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</si>
  <si>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</si>
  <si>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</si>
  <si>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</si>
  <si>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</si>
  <si>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</si>
  <si>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</si>
  <si>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</si>
  <si>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</si>
  <si>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</si>
  <si>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</si>
  <si>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</si>
  <si>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</si>
  <si>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</si>
  <si>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</si>
  <si>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</si>
  <si>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</si>
  <si>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</si>
  <si>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</si>
  <si>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</si>
  <si>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</si>
  <si>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</si>
  <si>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</si>
  <si>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</si>
  <si>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</si>
  <si>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</si>
  <si>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</si>
  <si>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</si>
  <si>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</si>
  <si>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</si>
  <si>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</si>
  <si>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</si>
  <si>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</si>
  <si>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</si>
  <si>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</si>
  <si>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</si>
  <si>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</si>
  <si>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</si>
  <si>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</si>
  <si>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</si>
  <si>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</si>
  <si>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</si>
  <si>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</si>
  <si>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</si>
  <si>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</si>
  <si>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</si>
  <si>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</si>
  <si>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</si>
  <si>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</si>
  <si>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</si>
  <si>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</si>
  <si>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</si>
  <si>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</si>
  <si>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</si>
  <si>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</si>
  <si>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</si>
  <si>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</si>
  <si>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</si>
  <si>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</si>
  <si>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</si>
  <si>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</si>
  <si>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</si>
  <si>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</si>
  <si>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</si>
  <si>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</si>
  <si>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</si>
  <si>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</si>
  <si>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</si>
  <si>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</si>
  <si>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</si>
  <si>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</si>
  <si>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</si>
  <si>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</si>
  <si>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</si>
  <si>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</si>
  <si>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</si>
  <si>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</si>
  <si>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</si>
  <si>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</si>
  <si>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</si>
  <si>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</si>
  <si>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</si>
  <si>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</si>
  <si>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</si>
  <si>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</si>
  <si>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</si>
  <si>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</si>
  <si>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</si>
  <si>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</si>
  <si>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</si>
  <si>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</si>
  <si>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</si>
  <si>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</si>
  <si>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</si>
  <si>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</si>
  <si>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</si>
  <si>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</si>
  <si>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</si>
  <si>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</si>
  <si>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</si>
  <si>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</si>
  <si>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</si>
  <si>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</si>
  <si>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</si>
  <si>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</si>
  <si>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</si>
  <si>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</si>
  <si>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</si>
  <si>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</si>
  <si>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</si>
  <si>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</si>
  <si>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</si>
  <si>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</si>
  <si>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</si>
  <si>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</si>
  <si>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</si>
  <si>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</si>
  <si>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</si>
  <si>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</si>
  <si>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</si>
  <si>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</si>
  <si>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</si>
  <si>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</si>
  <si>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</si>
  <si>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</si>
  <si>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</si>
  <si>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</si>
  <si>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</si>
  <si>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</si>
  <si>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</si>
  <si>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</si>
  <si>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</si>
  <si>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</si>
  <si>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</si>
  <si>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</si>
  <si>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</si>
  <si>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</si>
  <si>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</si>
  <si>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</si>
  <si>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</si>
  <si>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</si>
  <si>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</si>
  <si>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</si>
  <si>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</si>
  <si>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</si>
  <si>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</si>
  <si>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</si>
  <si>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</si>
  <si>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</si>
  <si>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</si>
  <si>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</si>
  <si>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</si>
  <si>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</si>
  <si>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</si>
  <si>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</si>
  <si>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</si>
  <si>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</si>
  <si>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</si>
  <si>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</si>
  <si>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</si>
  <si>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</si>
  <si>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</si>
  <si>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</si>
  <si>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</si>
  <si>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</si>
  <si>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</si>
  <si>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</si>
  <si>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</si>
  <si>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</si>
  <si>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</si>
  <si>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</si>
  <si>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</si>
  <si>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</si>
  <si>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</si>
  <si>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</si>
  <si>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</si>
  <si>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</si>
  <si>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</si>
  <si>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</si>
  <si>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</si>
  <si>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</si>
  <si>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</si>
  <si>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</si>
  <si>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</si>
  <si>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</si>
  <si>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</si>
  <si>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</si>
  <si>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</si>
  <si>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</si>
  <si>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</si>
  <si>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</si>
  <si>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</si>
  <si>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</si>
  <si>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</si>
  <si>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</si>
  <si>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</si>
  <si>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</si>
  <si>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</si>
  <si>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</si>
  <si>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</si>
  <si>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</si>
  <si>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</si>
  <si>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</si>
  <si>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</si>
  <si>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</si>
  <si>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</si>
  <si>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</si>
  <si>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</si>
  <si>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</si>
  <si>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</si>
  <si>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</si>
  <si>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</si>
  <si>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</si>
  <si>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</si>
  <si>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</si>
  <si>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</si>
  <si>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</si>
  <si>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</si>
  <si>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</si>
  <si>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</si>
  <si>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</si>
  <si>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</si>
  <si>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</si>
  <si>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</si>
  <si>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</si>
  <si>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</si>
  <si>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</si>
  <si>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</si>
  <si>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</si>
  <si>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</si>
  <si>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</si>
  <si>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</si>
  <si>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</si>
  <si>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</si>
  <si>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</si>
  <si>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</si>
  <si>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</si>
  <si>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</si>
  <si>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</si>
  <si>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</si>
  <si>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</si>
  <si>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</si>
  <si>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</si>
  <si>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</si>
  <si>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</si>
  <si>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</si>
  <si>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</si>
  <si>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</si>
  <si>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</si>
  <si>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</si>
  <si>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</si>
  <si>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</si>
  <si>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</si>
  <si>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</si>
  <si>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</si>
  <si>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</si>
  <si>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</si>
  <si>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</si>
  <si>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</si>
  <si>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</si>
  <si>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</si>
  <si>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</si>
  <si>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</si>
  <si>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</si>
  <si>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</si>
  <si>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</si>
  <si>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</si>
  <si>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</si>
  <si>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</si>
  <si>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</si>
  <si>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</si>
  <si>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</si>
  <si>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</si>
  <si>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</si>
  <si>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</si>
  <si>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</si>
  <si>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</si>
  <si>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</si>
  <si>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</si>
  <si>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</si>
  <si>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</si>
  <si>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</si>
  <si>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</si>
  <si>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</si>
  <si>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</si>
  <si>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</si>
  <si>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</si>
  <si>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</si>
  <si>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</si>
  <si>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</si>
  <si>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</si>
  <si>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</si>
  <si>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</si>
  <si>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</si>
  <si>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</si>
  <si>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</si>
  <si>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</si>
  <si>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</si>
  <si>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</si>
  <si>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</si>
  <si>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</si>
  <si>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</si>
  <si>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</si>
  <si>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</si>
  <si>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</si>
  <si>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</si>
  <si>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</si>
  <si>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</si>
  <si>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</si>
  <si>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</si>
  <si>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</si>
  <si>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</si>
  <si>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</si>
  <si>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</si>
  <si>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</si>
  <si>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</si>
  <si>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</si>
  <si>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</si>
  <si>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</si>
  <si>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</si>
  <si>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</si>
  <si>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</si>
  <si>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</si>
  <si>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</si>
  <si>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</si>
  <si>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</si>
  <si>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</si>
  <si>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</si>
  <si>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</si>
  <si>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</si>
  <si>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</si>
  <si>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</si>
  <si>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</si>
  <si>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</si>
  <si>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</si>
  <si>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</si>
  <si>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</si>
  <si>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</si>
  <si>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</si>
  <si>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</si>
  <si>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</si>
  <si>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</si>
  <si>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</si>
  <si>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</si>
  <si>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</si>
  <si>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</si>
  <si>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</si>
  <si>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</si>
  <si>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</si>
  <si>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</si>
  <si>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</si>
  <si>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</si>
  <si>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</si>
  <si>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</si>
  <si>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</si>
  <si>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</si>
  <si>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</si>
  <si>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</si>
  <si>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</si>
  <si>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</si>
  <si>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</si>
  <si>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</si>
  <si>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</si>
  <si>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</si>
  <si>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</si>
  <si>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</si>
  <si>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</si>
  <si>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</si>
  <si>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</si>
  <si>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</si>
  <si>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</si>
  <si>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</si>
  <si>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</si>
  <si>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</si>
  <si>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</si>
  <si>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</si>
  <si>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</si>
  <si>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</si>
  <si>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</si>
  <si>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</si>
  <si>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</si>
  <si>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</si>
  <si>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</si>
  <si>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</si>
  <si>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</si>
  <si>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</si>
  <si>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</si>
  <si>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</si>
  <si>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</si>
  <si>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</si>
  <si>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</si>
  <si>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</si>
  <si>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</si>
  <si>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</si>
  <si>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</si>
  <si>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</si>
  <si>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</si>
  <si>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</si>
  <si>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</si>
  <si>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</si>
  <si>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</si>
  <si>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</si>
  <si>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</si>
  <si>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</si>
  <si>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</si>
  <si>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</si>
  <si>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</si>
  <si>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</si>
  <si>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</si>
  <si>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</si>
  <si>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</si>
  <si>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</si>
  <si>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</si>
  <si>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</si>
  <si>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</si>
  <si>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</si>
  <si>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</si>
  <si>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</si>
  <si>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</si>
  <si>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</si>
  <si>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</si>
  <si>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</si>
  <si>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</si>
  <si>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</si>
  <si>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</si>
  <si>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</si>
  <si>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</si>
  <si>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</si>
  <si>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</si>
  <si>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</si>
  <si>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</si>
  <si>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</si>
  <si>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</si>
  <si>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</si>
  <si>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</si>
  <si>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</si>
  <si>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</si>
  <si>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</si>
  <si>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</si>
  <si>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</si>
  <si>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</si>
  <si>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</si>
  <si>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</si>
  <si>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</si>
  <si>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</si>
  <si>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</si>
  <si>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</si>
  <si>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</si>
  <si>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</si>
  <si>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</si>
  <si>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</si>
  <si>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</si>
  <si>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</si>
  <si>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</si>
  <si>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</si>
  <si>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</si>
  <si>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</si>
  <si>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</si>
  <si>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</si>
  <si>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</si>
  <si>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</si>
  <si>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</si>
  <si>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</si>
  <si>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</si>
  <si>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</si>
  <si>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</si>
  <si>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</si>
  <si>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</si>
  <si>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</si>
  <si>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</si>
  <si>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</si>
  <si>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</si>
  <si>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</si>
  <si>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</si>
  <si>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</si>
  <si>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</si>
  <si>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</si>
  <si>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</si>
  <si>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</si>
  <si>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</si>
  <si>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</si>
  <si>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</si>
  <si>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</si>
  <si>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</si>
  <si>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</si>
  <si>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</si>
  <si>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</si>
  <si>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</si>
  <si>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</si>
  <si>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</si>
  <si>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</si>
  <si>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</si>
  <si>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</si>
  <si>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</si>
  <si>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</si>
  <si>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</si>
  <si>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</si>
  <si>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</si>
  <si>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</si>
  <si>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</si>
  <si>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</si>
  <si>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</si>
  <si>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</si>
  <si>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</si>
  <si>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</si>
  <si>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</si>
  <si>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</si>
  <si>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</si>
  <si>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</si>
  <si>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</si>
  <si>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</si>
  <si>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</si>
  <si>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</si>
  <si>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</si>
  <si>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</si>
  <si>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</si>
  <si>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</si>
  <si>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</si>
  <si>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</si>
  <si>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</si>
  <si>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</si>
  <si>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</si>
  <si>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</si>
  <si>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</si>
  <si>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</si>
  <si>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</si>
  <si>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</si>
  <si>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</si>
  <si>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</si>
  <si>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</si>
  <si>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</si>
  <si>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</si>
  <si>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</si>
  <si>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</si>
  <si>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</si>
  <si>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</si>
  <si>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</si>
  <si>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</si>
  <si>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</si>
  <si>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</si>
  <si>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</si>
  <si>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</si>
  <si>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</si>
  <si>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</si>
  <si>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</si>
  <si>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</si>
  <si>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</si>
  <si>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</si>
  <si>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</si>
  <si>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</si>
  <si>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</si>
  <si>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</si>
  <si>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</si>
  <si>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</si>
  <si>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</si>
  <si>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</si>
  <si>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</si>
  <si>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</si>
  <si>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</si>
  <si>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</si>
  <si>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</si>
  <si>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</si>
  <si>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</si>
  <si>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</si>
  <si>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</si>
  <si>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</si>
  <si>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</si>
  <si>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</si>
  <si>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</si>
  <si>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</si>
  <si>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</si>
  <si>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</si>
  <si>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</si>
  <si>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</si>
  <si>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</si>
  <si>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</si>
  <si>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</si>
  <si>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</si>
  <si>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</si>
  <si>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</si>
  <si>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</si>
  <si>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</si>
  <si>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</si>
  <si>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</si>
  <si>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</si>
  <si>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</si>
  <si>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</si>
  <si>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</si>
  <si>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</si>
  <si>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</si>
  <si>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</si>
  <si>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</si>
  <si>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</si>
  <si>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</si>
  <si>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</si>
  <si>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</si>
  <si>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</si>
  <si>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</si>
  <si>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</si>
  <si>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</si>
  <si>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</si>
  <si>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</si>
  <si>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</si>
  <si>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</si>
  <si>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</si>
  <si>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</si>
  <si>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</si>
  <si>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</si>
  <si>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</si>
  <si>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</si>
  <si>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</si>
  <si>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</si>
  <si>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</si>
  <si>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</si>
  <si>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</si>
  <si>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</si>
  <si>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</si>
  <si>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</si>
  <si>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</si>
  <si>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</si>
  <si>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</si>
  <si>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</si>
  <si>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</si>
  <si>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</si>
  <si>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</si>
  <si>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</si>
  <si>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</si>
  <si>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</si>
  <si>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</si>
  <si>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</si>
  <si>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</si>
  <si>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</si>
  <si>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</si>
  <si>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</si>
  <si>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</si>
  <si>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</si>
  <si>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</si>
  <si>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</si>
  <si>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</si>
  <si>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</si>
  <si>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</si>
  <si>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</si>
  <si>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</si>
  <si>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</si>
  <si>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</si>
  <si>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</si>
  <si>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</si>
  <si>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</si>
  <si>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</si>
  <si>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</si>
  <si>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</si>
  <si>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</si>
  <si>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</si>
  <si>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</si>
  <si>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</si>
  <si>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</si>
  <si>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</si>
  <si>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</si>
  <si>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</si>
  <si>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</si>
  <si>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</si>
  <si>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</si>
  <si>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</si>
  <si>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</si>
  <si>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</si>
  <si>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</si>
  <si>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</si>
  <si>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</si>
  <si>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</si>
  <si>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</si>
  <si>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</si>
  <si>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</si>
  <si>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</si>
  <si>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</si>
  <si>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</si>
  <si>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</si>
  <si>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</si>
  <si>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</si>
  <si>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</si>
  <si>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</si>
  <si>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</si>
  <si>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</si>
  <si>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</si>
  <si>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</si>
  <si>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</si>
  <si>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</si>
  <si>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</si>
  <si>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</si>
  <si>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</si>
  <si>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</si>
  <si>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</si>
  <si>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</si>
  <si>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</si>
  <si>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</si>
  <si>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</si>
  <si>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</si>
  <si>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</si>
  <si>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</si>
  <si>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</si>
  <si>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</si>
  <si>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</si>
  <si>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</si>
  <si>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</si>
  <si>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</si>
  <si>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</si>
  <si>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</si>
  <si>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</si>
  <si>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</si>
  <si>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</si>
  <si>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</si>
  <si>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</si>
  <si>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</si>
  <si>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</si>
  <si>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</si>
  <si>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</si>
  <si>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</si>
  <si>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</si>
  <si>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</si>
  <si>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</si>
  <si>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</si>
  <si>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</si>
  <si>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</si>
  <si>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</si>
  <si>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</si>
  <si>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</si>
  <si>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</si>
  <si>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</si>
  <si>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</si>
  <si>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</si>
  <si>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</si>
  <si>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</si>
  <si>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</si>
  <si>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</si>
  <si>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</si>
  <si>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</si>
  <si>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</si>
  <si>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</si>
  <si>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</si>
  <si>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</si>
  <si>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</si>
  <si>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</si>
  <si>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</si>
  <si>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</si>
  <si>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</si>
  <si>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</si>
  <si>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</si>
  <si>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</si>
  <si>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</si>
  <si>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</si>
  <si>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</si>
  <si>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</si>
  <si>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</si>
  <si>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</si>
  <si>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</si>
  <si>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</si>
  <si>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</si>
  <si>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</si>
  <si>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</si>
  <si>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</si>
  <si>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</si>
  <si>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</si>
  <si>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</si>
  <si>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</si>
  <si>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</si>
  <si>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</si>
  <si>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</si>
  <si>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</si>
  <si>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</si>
  <si>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</si>
  <si>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</si>
  <si>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</si>
  <si>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</si>
  <si>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</si>
  <si>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</si>
  <si>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</si>
  <si>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</si>
  <si>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</si>
  <si>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</si>
  <si>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</si>
  <si>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</si>
  <si>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</si>
  <si>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</si>
  <si>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</si>
  <si>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</si>
  <si>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</si>
  <si>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</si>
  <si>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</si>
  <si>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</si>
  <si>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</si>
  <si>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</si>
  <si>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</si>
  <si>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</si>
  <si>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</si>
  <si>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</si>
  <si>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</si>
  <si>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</si>
  <si>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</si>
  <si>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</si>
  <si>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</si>
  <si>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</si>
  <si>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</si>
  <si>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</si>
  <si>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</si>
  <si>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</si>
  <si>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</si>
  <si>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</si>
  <si>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</si>
  <si>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</si>
  <si>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</si>
  <si>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</si>
  <si>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</si>
  <si>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</si>
  <si>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</si>
  <si>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</si>
  <si>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</si>
  <si>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</si>
  <si>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</si>
  <si>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</si>
  <si>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</si>
  <si>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</si>
  <si>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</si>
  <si>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</si>
  <si>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</si>
  <si>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</si>
  <si>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</si>
  <si>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</si>
  <si>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</si>
  <si>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</si>
  <si>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</si>
  <si>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</si>
  <si>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</si>
  <si>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</si>
  <si>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</si>
  <si>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</si>
  <si>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</si>
  <si>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</si>
  <si>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</si>
  <si>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</si>
  <si>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</si>
  <si>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</si>
  <si>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</si>
  <si>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</si>
  <si>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</si>
  <si>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</si>
  <si>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</si>
  <si>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</si>
  <si>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</si>
  <si>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</si>
  <si>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</si>
  <si>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</si>
  <si>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</si>
  <si>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</si>
  <si>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</si>
  <si>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</si>
  <si>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</si>
  <si>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</si>
  <si>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</si>
  <si>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</si>
  <si>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</si>
  <si>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</si>
  <si>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</si>
  <si>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</si>
  <si>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</si>
  <si>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</si>
  <si>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</si>
  <si>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</si>
  <si>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</si>
  <si>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</si>
  <si>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</si>
  <si>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</si>
  <si>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</si>
  <si>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</si>
  <si>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</si>
  <si>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</si>
  <si>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</si>
  <si>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</si>
  <si>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</si>
  <si>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</si>
  <si>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</si>
  <si>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</si>
  <si>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</si>
  <si>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</si>
  <si>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</si>
  <si>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</si>
  <si>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</si>
  <si>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</si>
  <si>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</si>
  <si>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</si>
  <si>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</si>
  <si>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</si>
  <si>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</si>
  <si>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</si>
  <si>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</si>
  <si>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</si>
  <si>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</si>
  <si>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</si>
  <si>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</si>
  <si>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</si>
  <si>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</si>
  <si>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</si>
  <si>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</si>
  <si>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</si>
  <si>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</si>
  <si>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</si>
  <si>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</si>
  <si>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</si>
  <si>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</si>
  <si>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</si>
  <si>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</si>
  <si>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</si>
  <si>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</si>
  <si>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</si>
  <si>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</si>
  <si>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</si>
  <si>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</si>
  <si>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</si>
  <si>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</si>
  <si>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</si>
  <si>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</si>
  <si>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</si>
  <si>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</si>
  <si>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</si>
  <si>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</si>
  <si>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</si>
  <si>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</si>
  <si>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</si>
  <si>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</si>
  <si>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</si>
  <si>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</si>
  <si>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</si>
  <si>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</si>
  <si>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</si>
  <si>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</si>
  <si>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</si>
  <si>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</si>
  <si>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</si>
  <si>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</si>
  <si>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</si>
  <si>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</si>
  <si>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</si>
  <si>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</si>
  <si>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</si>
  <si>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</si>
  <si>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</si>
  <si>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</si>
  <si>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</si>
  <si>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</si>
  <si>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</si>
  <si>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</si>
  <si>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</si>
  <si>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</si>
  <si>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</si>
  <si>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</si>
  <si>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</si>
  <si>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</si>
  <si>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</si>
  <si>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</si>
  <si>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</si>
  <si>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</si>
  <si>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</si>
  <si>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</si>
  <si>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</si>
  <si>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</si>
  <si>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</si>
  <si>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</si>
  <si>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</si>
  <si>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</si>
  <si>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</si>
  <si>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</si>
  <si>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</si>
  <si>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</si>
  <si>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</si>
  <si>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</si>
  <si>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</si>
  <si>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</si>
  <si>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</si>
  <si>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</si>
  <si>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</si>
  <si>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</si>
  <si>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</si>
  <si>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</si>
  <si>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</si>
  <si>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</si>
  <si>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</si>
  <si>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</si>
  <si>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</si>
  <si>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</si>
  <si>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</si>
  <si>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</si>
  <si>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</si>
  <si>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</si>
  <si>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</si>
  <si>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</si>
  <si>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</si>
  <si>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</si>
  <si>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</si>
  <si>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</si>
  <si>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</si>
  <si>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</si>
  <si>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</si>
  <si>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</si>
  <si>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</si>
  <si>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</si>
  <si>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</si>
  <si>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</si>
  <si>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</si>
  <si>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</si>
  <si>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</si>
  <si>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</si>
  <si>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</si>
  <si>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</si>
  <si>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</si>
  <si>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</si>
  <si>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</si>
  <si>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</si>
  <si>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</si>
  <si>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</si>
  <si>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</si>
  <si>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</si>
  <si>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</si>
  <si>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</si>
  <si>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</si>
  <si>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</si>
  <si>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</si>
  <si>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</si>
  <si>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</si>
  <si>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</si>
  <si>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</si>
  <si>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</si>
  <si>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</si>
  <si>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</si>
  <si>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</si>
  <si>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</si>
  <si>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</si>
  <si>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</si>
  <si>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</si>
  <si>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</si>
  <si>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</si>
  <si>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</si>
  <si>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</si>
  <si>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</si>
  <si>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</si>
  <si>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</si>
  <si>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</si>
  <si>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</si>
  <si>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</si>
  <si>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</si>
  <si>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</si>
  <si>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</si>
  <si>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</si>
  <si>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</si>
  <si>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</si>
  <si>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</si>
  <si>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</si>
  <si>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</si>
  <si>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</si>
  <si>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</si>
  <si>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</si>
  <si>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</si>
  <si>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</si>
  <si>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</si>
  <si>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</si>
  <si>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</si>
  <si>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</si>
  <si>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</si>
  <si>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</si>
  <si>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</si>
  <si>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</si>
  <si>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</si>
  <si>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</si>
  <si>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</si>
  <si>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</si>
  <si>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</si>
  <si>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</si>
  <si>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</si>
  <si>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</si>
  <si>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</si>
  <si>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</si>
  <si>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</si>
  <si>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</si>
  <si>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</si>
  <si>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</si>
  <si>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</si>
  <si>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</si>
  <si>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</si>
  <si>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</si>
  <si>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</si>
  <si>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</si>
  <si>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</si>
  <si>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</si>
  <si>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</si>
  <si>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</si>
  <si>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</si>
  <si>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</si>
  <si>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</si>
  <si>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</si>
  <si>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</si>
  <si>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</si>
  <si>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</si>
  <si>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</si>
  <si>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</si>
  <si>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</si>
  <si>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</si>
  <si>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</si>
  <si>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</si>
  <si>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</si>
  <si>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</si>
  <si>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</si>
  <si>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</si>
  <si>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</si>
  <si>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</si>
  <si>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</si>
  <si>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</si>
  <si>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</si>
  <si>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</si>
  <si>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</si>
  <si>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</si>
  <si>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</si>
  <si>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</si>
  <si>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</si>
  <si>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</si>
  <si>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</si>
  <si>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</si>
  <si>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</si>
  <si>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</si>
  <si>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</si>
  <si>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</si>
  <si>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</si>
  <si>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</si>
  <si>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</si>
  <si>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</si>
  <si>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</si>
  <si>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</si>
  <si>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</si>
  <si>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</si>
  <si>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</si>
  <si>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</si>
  <si>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</si>
  <si>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</si>
  <si>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</si>
  <si>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</si>
  <si>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</si>
  <si>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</si>
  <si>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</si>
  <si>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</si>
  <si>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</si>
  <si>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</si>
  <si>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</si>
  <si>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</si>
  <si>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</si>
  <si>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</si>
  <si>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</si>
  <si>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</si>
  <si>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</si>
  <si>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</si>
  <si>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</si>
  <si>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</si>
  <si>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</si>
  <si>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</si>
  <si>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</si>
  <si>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</si>
  <si>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</si>
  <si>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</si>
  <si>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</si>
  <si>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</si>
  <si>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</si>
  <si>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</si>
  <si>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</si>
  <si>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</si>
  <si>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</si>
  <si>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</si>
  <si>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</si>
  <si>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</si>
  <si>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</si>
  <si>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</si>
  <si>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</si>
  <si>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</si>
  <si>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</si>
  <si>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</si>
  <si>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</si>
  <si>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</si>
  <si>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</si>
  <si>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</si>
  <si>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</si>
  <si>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</si>
  <si>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</si>
  <si>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</si>
  <si>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</si>
  <si>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</si>
  <si>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</si>
  <si>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</si>
  <si>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</si>
  <si>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</si>
  <si>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</si>
  <si>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</si>
  <si>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</si>
  <si>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</si>
  <si>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</si>
  <si>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</si>
  <si>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</si>
  <si>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</si>
  <si>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</si>
  <si>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</si>
  <si>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</si>
  <si>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</si>
  <si>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</si>
  <si>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</si>
  <si>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</si>
  <si>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</si>
  <si>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</si>
  <si>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</si>
  <si>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</si>
  <si>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</si>
  <si>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</si>
  <si>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</si>
  <si>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</si>
  <si>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</si>
  <si>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</si>
  <si>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</si>
  <si>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</si>
  <si>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</si>
  <si>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</si>
  <si>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</si>
  <si>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</si>
  <si>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</si>
  <si>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</si>
  <si>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</si>
  <si>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</si>
  <si>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</si>
  <si>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</si>
  <si>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</si>
  <si>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</si>
  <si>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</si>
  <si>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</si>
  <si>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</si>
  <si>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</si>
  <si>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</si>
  <si>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</si>
  <si>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</si>
  <si>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</si>
  <si>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</si>
  <si>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</si>
  <si>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</si>
  <si>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</si>
  <si>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</si>
  <si>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</si>
  <si>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</si>
  <si>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</si>
  <si>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</si>
  <si>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</si>
  <si>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</si>
  <si>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</si>
  <si>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</si>
  <si>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</si>
  <si>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</si>
  <si>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</si>
  <si>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</si>
  <si>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</si>
  <si>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</si>
  <si>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</si>
  <si>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</si>
  <si>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</si>
  <si>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</si>
  <si>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</si>
  <si>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</si>
  <si>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</si>
  <si>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</si>
  <si>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</si>
  <si>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</si>
  <si>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</si>
  <si>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</si>
  <si>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</si>
  <si>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</si>
  <si>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</si>
  <si>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</si>
  <si>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</si>
  <si>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</si>
  <si>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</si>
  <si>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</si>
  <si>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</si>
  <si>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</si>
  <si>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</si>
  <si>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</si>
  <si>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</si>
  <si>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</si>
  <si>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</si>
  <si>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</si>
  <si>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</si>
  <si>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</si>
  <si>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</si>
  <si>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</si>
  <si>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</si>
  <si>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</si>
  <si>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</si>
  <si>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</si>
  <si>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</si>
  <si>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</si>
  <si>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</si>
  <si>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</si>
  <si>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</si>
  <si>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</si>
  <si>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</si>
  <si>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</si>
  <si>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</si>
  <si>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</si>
  <si>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</si>
  <si>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</si>
  <si>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</si>
  <si>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</si>
  <si>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</si>
  <si>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</si>
  <si>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</si>
  <si>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</si>
  <si>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</si>
  <si>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</si>
  <si>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</si>
  <si>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</si>
  <si>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</si>
  <si>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</si>
  <si>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</si>
  <si>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</si>
  <si>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</si>
  <si>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</si>
  <si>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</si>
  <si>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</si>
  <si>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</si>
  <si>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</si>
  <si>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</si>
  <si>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</si>
  <si>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</si>
  <si>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</si>
  <si>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</si>
  <si>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</si>
  <si>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</si>
  <si>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</si>
  <si>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</si>
  <si>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</si>
  <si>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</si>
  <si>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</si>
  <si>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</si>
  <si>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</si>
  <si>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</si>
  <si>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</si>
  <si>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</si>
  <si>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</si>
  <si>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</si>
  <si>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</si>
  <si>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</si>
  <si>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</si>
  <si>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</si>
  <si>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</si>
  <si>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</si>
  <si>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</si>
  <si>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</si>
  <si>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</si>
  <si>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</si>
  <si>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</si>
  <si>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</si>
  <si>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</si>
  <si>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</si>
  <si>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</si>
  <si>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</si>
  <si>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</si>
  <si>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</si>
  <si>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</si>
  <si>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</si>
  <si>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</si>
  <si>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</si>
  <si>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</si>
  <si>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</si>
  <si>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</si>
  <si>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</si>
  <si>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</si>
  <si>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</si>
  <si>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</si>
  <si>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</si>
  <si>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</si>
  <si>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</si>
  <si>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</si>
  <si>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</si>
  <si>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</si>
  <si>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</si>
  <si>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</si>
  <si>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</si>
  <si>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</si>
  <si>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</si>
  <si>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</si>
  <si>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</si>
  <si>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</si>
  <si>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</si>
  <si>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</si>
  <si>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</si>
  <si>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</si>
  <si>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</si>
  <si>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</si>
  <si>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</si>
  <si>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</si>
  <si>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</si>
  <si>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</si>
  <si>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</si>
  <si>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</si>
  <si>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</si>
  <si>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</si>
  <si>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</si>
  <si>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</si>
  <si>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</si>
  <si>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</si>
  <si>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</si>
  <si>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</si>
  <si>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</si>
  <si>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</si>
  <si>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</si>
  <si>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</si>
  <si>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</si>
  <si>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</si>
  <si>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</si>
  <si>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</si>
  <si>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</si>
  <si>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</si>
  <si>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</si>
  <si>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</si>
  <si>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</si>
  <si>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</si>
  <si>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</si>
  <si>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</si>
  <si>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</si>
  <si>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</si>
  <si>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</si>
  <si>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</si>
  <si>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</si>
  <si>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</si>
  <si>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</si>
  <si>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</si>
  <si>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</si>
  <si>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</si>
  <si>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</si>
  <si>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</si>
  <si>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</si>
  <si>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</si>
  <si>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</si>
  <si>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</si>
  <si>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</si>
  <si>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</si>
  <si>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</si>
  <si>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</si>
  <si>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</si>
  <si>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</si>
  <si>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</si>
  <si>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</si>
  <si>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</si>
  <si>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</si>
  <si>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</si>
  <si>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</si>
  <si>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</si>
  <si>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</si>
  <si>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</si>
  <si>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</si>
  <si>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</si>
  <si>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</si>
  <si>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</si>
  <si>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</si>
  <si>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</si>
  <si>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</si>
  <si>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</si>
  <si>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</si>
  <si>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</si>
  <si>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</si>
  <si>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</si>
  <si>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</si>
  <si>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</si>
  <si>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</si>
  <si>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</si>
  <si>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</si>
  <si>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</si>
  <si>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</si>
  <si>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</si>
  <si>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</si>
  <si>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</si>
  <si>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</si>
  <si>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</si>
  <si>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</si>
  <si>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</si>
  <si>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</si>
  <si>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</si>
  <si>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</si>
  <si>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</si>
  <si>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</si>
  <si>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</si>
  <si>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</si>
  <si>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</si>
  <si>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</si>
  <si>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</si>
  <si>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</si>
  <si>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</si>
  <si>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</si>
  <si>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</si>
  <si>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</si>
  <si>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</si>
  <si>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</si>
  <si>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</si>
  <si>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</si>
  <si>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</si>
  <si>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</si>
  <si>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</si>
  <si>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</si>
  <si>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</si>
  <si>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</si>
  <si>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</si>
  <si>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</si>
  <si>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</si>
  <si>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</si>
  <si>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</si>
  <si>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</si>
  <si>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</si>
  <si>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</si>
  <si>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</si>
  <si>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</si>
  <si>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</si>
  <si>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</si>
  <si>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</si>
  <si>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</si>
  <si>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</si>
  <si>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</si>
  <si>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</si>
  <si>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</si>
  <si>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</si>
  <si>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</si>
  <si>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</si>
  <si>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</si>
  <si>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</si>
  <si>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</si>
  <si>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</si>
  <si>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</si>
  <si>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</si>
  <si>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</si>
  <si>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</si>
  <si>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</si>
  <si>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</si>
  <si>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</si>
  <si>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</si>
  <si>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</si>
  <si>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</si>
  <si>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</si>
  <si>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</si>
  <si>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</si>
  <si>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</si>
  <si>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</si>
  <si>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</si>
  <si>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</si>
  <si>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</si>
  <si>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</si>
  <si>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</si>
  <si>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</si>
  <si>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</si>
  <si>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</si>
  <si>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</si>
  <si>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</si>
  <si>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</si>
  <si>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</si>
  <si>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</si>
  <si>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</si>
  <si>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</si>
  <si>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</si>
  <si>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</si>
  <si>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</si>
  <si>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</si>
  <si>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</si>
  <si>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</si>
  <si>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</si>
  <si>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</si>
  <si>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</si>
  <si>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</si>
  <si>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</si>
  <si>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</si>
  <si>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</si>
  <si>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</si>
  <si>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</si>
  <si>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</si>
  <si>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</si>
  <si>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</si>
  <si>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</si>
  <si>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</si>
  <si>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</si>
  <si>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</si>
  <si>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</si>
  <si>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</si>
  <si>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</si>
  <si>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</si>
  <si>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</si>
  <si>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</si>
  <si>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</si>
  <si>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</si>
  <si>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</si>
  <si>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</si>
  <si>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</si>
  <si>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</si>
  <si>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</si>
  <si>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</si>
  <si>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</si>
  <si>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</si>
  <si>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</si>
  <si>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</si>
  <si>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</si>
  <si>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</si>
  <si>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</si>
  <si>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</si>
  <si>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</si>
  <si>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</si>
  <si>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</si>
  <si>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</si>
  <si>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</si>
  <si>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</si>
  <si>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</si>
  <si>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</si>
  <si>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</si>
  <si>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</si>
  <si>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</si>
  <si>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</si>
  <si>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</si>
  <si>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</si>
  <si>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</si>
  <si>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</si>
  <si>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</si>
  <si>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</si>
  <si>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</si>
  <si>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</si>
  <si>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</si>
  <si>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</si>
  <si>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</si>
  <si>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</si>
  <si>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</si>
  <si>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</si>
  <si>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</si>
  <si>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</si>
  <si>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</si>
  <si>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</si>
  <si>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</si>
  <si>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</si>
  <si>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</si>
  <si>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</si>
  <si>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</si>
  <si>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</si>
  <si>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</si>
  <si>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</si>
  <si>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</si>
  <si>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</si>
  <si>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</si>
  <si>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</si>
  <si>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</si>
  <si>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</si>
  <si>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</si>
  <si>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</si>
  <si>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</si>
  <si>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</si>
  <si>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</si>
  <si>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</si>
  <si>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</si>
  <si>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</si>
  <si>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</si>
  <si>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</si>
  <si>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</si>
  <si>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</si>
  <si>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</si>
  <si>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</si>
  <si>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</si>
  <si>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</si>
  <si>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</si>
  <si>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</si>
  <si>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</si>
  <si>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</si>
  <si>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</si>
  <si>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</si>
  <si>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</si>
  <si>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</si>
  <si>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</si>
  <si>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</si>
  <si>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</si>
  <si>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</si>
  <si>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</si>
  <si>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</si>
  <si>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</si>
  <si>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</si>
  <si>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</si>
  <si>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</si>
  <si>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</si>
  <si>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</si>
  <si>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</si>
  <si>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</si>
  <si>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</si>
  <si>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</si>
  <si>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</si>
  <si>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</si>
  <si>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</si>
  <si>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</si>
  <si>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</si>
  <si>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</si>
  <si>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</si>
  <si>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</si>
  <si>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</si>
  <si>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</si>
  <si>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</si>
  <si>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</si>
  <si>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</si>
  <si>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</si>
  <si>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</si>
  <si>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</si>
  <si>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</si>
  <si>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</si>
  <si>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</si>
  <si>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</si>
  <si>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</si>
  <si>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</si>
  <si>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</si>
  <si>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</si>
  <si>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</si>
  <si>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</si>
  <si>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</si>
  <si>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</si>
  <si>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</si>
  <si>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</si>
  <si>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</si>
  <si>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</si>
  <si>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</si>
  <si>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</si>
  <si>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</si>
  <si>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</si>
  <si>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</si>
  <si>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</si>
  <si>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</si>
  <si>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</si>
  <si>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</si>
  <si>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</si>
  <si>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</si>
  <si>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</si>
  <si>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</si>
  <si>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</si>
  <si>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</si>
  <si>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</si>
  <si>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</si>
  <si>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</si>
  <si>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</si>
  <si>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</si>
  <si>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</si>
  <si>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</si>
  <si>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</si>
  <si>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</si>
  <si>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</si>
  <si>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</si>
  <si>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</si>
  <si>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</si>
  <si>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</si>
  <si>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</si>
  <si>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</si>
  <si>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</si>
  <si>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</si>
  <si>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</si>
  <si>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</si>
  <si>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</si>
  <si>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</si>
  <si>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</si>
  <si>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</si>
  <si>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</si>
  <si>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</si>
  <si>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</si>
  <si>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</si>
  <si>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</si>
  <si>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</si>
  <si>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</si>
  <si>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</si>
  <si>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</si>
  <si>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</si>
  <si>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</si>
  <si>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</si>
  <si>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</si>
  <si>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</si>
  <si>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</si>
  <si>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</si>
  <si>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</si>
  <si>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</si>
  <si>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</si>
  <si>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</si>
  <si>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</si>
  <si>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</si>
  <si>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</si>
  <si>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</si>
  <si>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</si>
  <si>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</si>
  <si>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</si>
  <si>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</si>
  <si>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</si>
  <si>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</si>
  <si>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</si>
  <si>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</si>
  <si>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</si>
  <si>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</si>
  <si>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</si>
  <si>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</si>
  <si>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</si>
  <si>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</si>
  <si>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</si>
  <si>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</si>
  <si>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</si>
  <si>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</si>
  <si>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</si>
  <si>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</si>
  <si>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</si>
  <si>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</si>
  <si>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</si>
  <si>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</si>
  <si>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</si>
  <si>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</si>
  <si>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</si>
  <si>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</si>
  <si>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</si>
  <si>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</si>
  <si>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</si>
  <si>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</si>
  <si>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</si>
  <si>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</si>
  <si>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</si>
  <si>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</si>
  <si>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</si>
  <si>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</si>
  <si>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</si>
  <si>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</si>
  <si>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</si>
  <si>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</si>
  <si>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</si>
  <si>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</si>
  <si>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</si>
  <si>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</si>
  <si>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</si>
  <si>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</si>
  <si>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</si>
  <si>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</si>
  <si>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</si>
  <si>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</si>
  <si>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</si>
  <si>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</si>
  <si>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</si>
  <si>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</si>
  <si>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</si>
  <si>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</si>
  <si>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</si>
  <si>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</si>
  <si>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</si>
  <si>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</si>
  <si>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</si>
  <si>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</si>
  <si>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</si>
  <si>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</si>
  <si>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</si>
  <si>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</si>
  <si>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</si>
  <si>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</si>
  <si>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</si>
  <si>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</si>
  <si>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</si>
  <si>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</si>
  <si>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</si>
  <si>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</si>
  <si>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</si>
  <si>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</si>
  <si>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</si>
  <si>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</si>
  <si>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</si>
  <si>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</si>
  <si>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</si>
  <si>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</si>
  <si>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</si>
  <si>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</si>
  <si>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</si>
  <si>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</si>
  <si>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</si>
  <si>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</si>
  <si>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</si>
  <si>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</si>
  <si>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</si>
  <si>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</si>
  <si>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</si>
  <si>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</si>
  <si>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</si>
  <si>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</si>
  <si>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</si>
  <si>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</si>
  <si>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</si>
  <si>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</si>
  <si>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</si>
  <si>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</si>
  <si>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</si>
  <si>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</si>
  <si>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</si>
  <si>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</si>
  <si>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</si>
  <si>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</si>
  <si>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</si>
  <si>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</si>
  <si>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</si>
  <si>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</si>
  <si>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</si>
  <si>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</si>
  <si>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</si>
  <si>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</si>
  <si>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</si>
  <si>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</si>
  <si>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</si>
  <si>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</si>
  <si>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</si>
  <si>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</si>
  <si>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</si>
  <si>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</si>
  <si>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</si>
  <si>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</si>
  <si>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</si>
  <si>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</si>
  <si>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</si>
  <si>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</si>
  <si>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</si>
  <si>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</si>
  <si>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</si>
  <si>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</si>
  <si>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</si>
  <si>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</si>
  <si>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</si>
  <si>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</si>
  <si>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</si>
  <si>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</si>
  <si>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</si>
  <si>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</si>
  <si>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</si>
  <si>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</si>
  <si>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</si>
  <si>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</si>
  <si>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</si>
  <si>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</si>
  <si>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</si>
  <si>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</si>
  <si>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</si>
  <si>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</si>
  <si>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</si>
  <si>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</si>
  <si>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</si>
  <si>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</si>
  <si>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</si>
  <si>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</si>
  <si>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</si>
  <si>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</si>
  <si>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</si>
  <si>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</si>
  <si>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</si>
  <si>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</si>
  <si>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</si>
  <si>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</si>
  <si>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</si>
  <si>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</si>
  <si>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</si>
  <si>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</si>
  <si>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</si>
  <si>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</si>
  <si>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</si>
  <si>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</si>
  <si>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</si>
  <si>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</si>
  <si>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</si>
  <si>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</si>
  <si>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</si>
  <si>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</si>
  <si>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</si>
  <si>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</si>
  <si>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</si>
  <si>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</si>
  <si>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</si>
  <si>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</si>
  <si>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</si>
  <si>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</si>
  <si>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</si>
  <si>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</si>
  <si>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</si>
  <si>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</si>
  <si>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</si>
  <si>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</si>
  <si>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</si>
  <si>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</si>
  <si>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</si>
  <si>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</si>
  <si>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</si>
  <si>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</si>
  <si>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</si>
  <si>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</si>
  <si>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</si>
  <si>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</si>
  <si>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</si>
  <si>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</si>
  <si>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</si>
  <si>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</si>
  <si>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</si>
  <si>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</si>
  <si>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</si>
  <si>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</si>
  <si>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</si>
  <si>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</si>
  <si>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</si>
  <si>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</si>
  <si>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</si>
  <si>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</si>
  <si>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</si>
  <si>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</si>
  <si>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</si>
  <si>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</si>
  <si>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</si>
  <si>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</si>
  <si>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</si>
  <si>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</si>
  <si>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</si>
  <si>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</si>
  <si>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</si>
  <si>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</si>
  <si>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</si>
  <si>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</si>
  <si>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</si>
  <si>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</si>
  <si>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</si>
  <si>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</si>
  <si>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</si>
  <si>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</si>
  <si>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</si>
  <si>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</si>
  <si>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</si>
  <si>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</si>
  <si>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</si>
  <si>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</si>
  <si>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</si>
  <si>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</si>
  <si>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</si>
  <si>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</si>
  <si>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</si>
  <si>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</si>
  <si>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</si>
  <si>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</si>
  <si>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</si>
  <si>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</si>
  <si>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</si>
  <si>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</si>
  <si>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</si>
  <si>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</si>
  <si>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</si>
  <si>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</si>
  <si>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</si>
  <si>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</si>
  <si>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</si>
  <si>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</si>
  <si>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</si>
  <si>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</si>
  <si>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</si>
  <si>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</si>
  <si>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</si>
  <si>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</si>
  <si>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</si>
  <si>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</si>
  <si>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</si>
  <si>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</si>
  <si>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</si>
  <si>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</si>
  <si>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</si>
  <si>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</si>
  <si>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</si>
  <si>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</si>
  <si>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</si>
  <si>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</si>
  <si>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</si>
  <si>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</si>
  <si>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</si>
  <si>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</si>
  <si>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</si>
  <si>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</si>
  <si>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</si>
  <si>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</si>
  <si>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</si>
  <si>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</si>
  <si>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</si>
  <si>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</si>
  <si>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</si>
  <si>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</si>
  <si>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</si>
  <si>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</si>
  <si>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</si>
  <si>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</si>
  <si>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</si>
  <si>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</si>
  <si>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</si>
  <si>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</si>
  <si>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</si>
  <si>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</si>
  <si>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</si>
  <si>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</si>
  <si>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</si>
  <si>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</si>
  <si>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</si>
  <si>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</si>
  <si>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</si>
  <si>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</si>
  <si>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</si>
  <si>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</si>
  <si>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</si>
  <si>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</si>
  <si>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</si>
  <si>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</si>
  <si>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</si>
  <si>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</si>
  <si>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</si>
  <si>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</si>
  <si>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</si>
  <si>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</si>
  <si>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</si>
  <si>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</si>
  <si>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</si>
  <si>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</si>
  <si>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</si>
  <si>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</si>
  <si>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</si>
  <si>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</si>
  <si>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</si>
  <si>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</si>
  <si>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</si>
  <si>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</si>
  <si>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</si>
  <si>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</si>
  <si>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</si>
  <si>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</si>
  <si>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</si>
  <si>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</si>
  <si>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</si>
  <si>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</si>
  <si>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</si>
  <si>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</si>
  <si>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</si>
  <si>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</si>
  <si>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</si>
  <si>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</si>
  <si>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</si>
  <si>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</si>
  <si>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</si>
  <si>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</si>
  <si>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</si>
  <si>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</si>
  <si>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</si>
  <si>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</si>
  <si>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</si>
  <si>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</si>
  <si>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</si>
  <si>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</si>
  <si>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</si>
  <si>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</si>
  <si>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</si>
  <si>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</si>
  <si>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</si>
  <si>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</si>
  <si>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</si>
  <si>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</si>
  <si>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</si>
  <si>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</si>
  <si>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</si>
  <si>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</si>
  <si>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</si>
  <si>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</si>
  <si>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</si>
  <si>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</si>
  <si>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</si>
  <si>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</si>
  <si>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</si>
  <si>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</si>
  <si>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</si>
  <si>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</si>
  <si>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</si>
  <si>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</si>
  <si>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</si>
  <si>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</si>
  <si>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</si>
  <si>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</si>
  <si>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</si>
  <si>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</si>
  <si>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</si>
  <si>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</si>
  <si>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</si>
  <si>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</si>
  <si>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</si>
  <si>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</si>
  <si>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</si>
  <si>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</si>
  <si>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</si>
  <si>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</si>
  <si>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</si>
  <si>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</si>
  <si>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</si>
  <si>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</si>
  <si>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</si>
  <si>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</si>
  <si>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</si>
  <si>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</si>
  <si>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</si>
  <si>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</si>
  <si>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</si>
  <si>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</si>
  <si>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</si>
  <si>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</si>
  <si>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</si>
  <si>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</si>
  <si>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</si>
  <si>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</si>
  <si>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</si>
  <si>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</si>
  <si>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</si>
  <si>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</si>
  <si>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</si>
  <si>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</si>
  <si>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</si>
  <si>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</si>
  <si>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</si>
  <si>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</si>
  <si>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</si>
  <si>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</si>
  <si>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</si>
  <si>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</si>
  <si>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</si>
  <si>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</si>
  <si>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</si>
  <si>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</si>
  <si>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</si>
  <si>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</si>
  <si>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</si>
  <si>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</si>
  <si>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</si>
  <si>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</si>
  <si>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</si>
  <si>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</si>
  <si>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</si>
  <si>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</si>
  <si>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</si>
  <si>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</si>
  <si>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</si>
  <si>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</si>
  <si>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</si>
  <si>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</si>
  <si>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</si>
  <si>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</si>
  <si>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</si>
  <si>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</si>
  <si>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</si>
  <si>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</si>
  <si>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</si>
  <si>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</si>
  <si>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</si>
  <si>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</si>
  <si>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</si>
  <si>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</si>
  <si>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</si>
  <si>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</si>
  <si>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</si>
  <si>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</si>
  <si>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</si>
  <si>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</si>
  <si>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</si>
  <si>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</si>
  <si>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</si>
  <si>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</si>
  <si>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</si>
  <si>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</si>
  <si>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</si>
  <si>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</si>
  <si>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</si>
  <si>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</si>
  <si>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</si>
  <si>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</si>
  <si>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</si>
  <si>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</si>
  <si>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</si>
  <si>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</si>
  <si>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</si>
  <si>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</si>
  <si>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</si>
  <si>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</si>
  <si>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</si>
  <si>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</si>
  <si>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</si>
  <si>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</si>
  <si>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</si>
  <si>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</si>
  <si>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</si>
  <si>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</si>
  <si>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</si>
  <si>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</si>
  <si>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</si>
  <si>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</si>
  <si>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</si>
  <si>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</si>
  <si>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</si>
  <si>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</si>
  <si>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</si>
  <si>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</si>
  <si>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</si>
  <si>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</si>
  <si>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</si>
  <si>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</si>
  <si>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</si>
  <si>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</si>
  <si>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</si>
  <si>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</si>
  <si>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</si>
  <si>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</si>
  <si>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</si>
  <si>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</si>
  <si>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</si>
  <si>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</si>
  <si>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</si>
  <si>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</si>
  <si>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</si>
  <si>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</si>
  <si>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</si>
  <si>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</si>
  <si>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</si>
  <si>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</si>
  <si>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</si>
  <si>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</si>
  <si>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</si>
  <si>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</si>
  <si>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</si>
  <si>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</si>
  <si>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</si>
  <si>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</si>
  <si>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</si>
  <si>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</si>
  <si>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</si>
  <si>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</si>
  <si>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</si>
  <si>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</si>
  <si>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</si>
  <si>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</si>
  <si>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</si>
  <si>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</si>
  <si>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</si>
  <si>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</si>
  <si>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</si>
  <si>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</si>
  <si>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</si>
  <si>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</si>
  <si>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</si>
  <si>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</si>
  <si>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</si>
  <si>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</si>
  <si>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</si>
  <si>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</si>
  <si>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</si>
  <si>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</si>
  <si>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</si>
  <si>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</si>
  <si>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</si>
  <si>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</si>
  <si>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</si>
  <si>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</si>
  <si>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</si>
  <si>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</si>
  <si>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</si>
  <si>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</si>
  <si>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</si>
  <si>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</si>
  <si>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</si>
  <si>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</si>
  <si>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</si>
  <si>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</si>
  <si>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</si>
  <si>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</si>
  <si>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</si>
  <si>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</si>
  <si>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</si>
  <si>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</si>
  <si>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</si>
  <si>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</si>
  <si>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</si>
  <si>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</si>
  <si>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</si>
  <si>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</si>
  <si>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</si>
  <si>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</si>
  <si>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</si>
  <si>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</si>
  <si>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</si>
  <si>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</si>
  <si>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</si>
  <si>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</si>
  <si>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</si>
  <si>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</si>
  <si>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</si>
  <si>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</si>
  <si>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</si>
  <si>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</si>
  <si>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</si>
  <si>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</si>
  <si>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</si>
  <si>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</si>
  <si>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</si>
  <si>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</si>
  <si>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</si>
  <si>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</si>
  <si>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</si>
  <si>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</si>
  <si>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</si>
  <si>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</si>
  <si>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</si>
  <si>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</si>
  <si>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</si>
  <si>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</si>
  <si>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</si>
  <si>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</si>
  <si>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</si>
  <si>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</si>
  <si>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</si>
  <si>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</si>
  <si>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</si>
  <si>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</si>
  <si>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</si>
  <si>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</si>
  <si>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</si>
  <si>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</si>
  <si>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</si>
  <si>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</si>
  <si>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</si>
  <si>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</si>
  <si>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</si>
  <si>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</si>
  <si>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</si>
  <si>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</si>
  <si>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</si>
  <si>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</si>
  <si>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</si>
  <si>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</si>
  <si>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</si>
  <si>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</si>
  <si>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</si>
  <si>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</si>
  <si>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</si>
  <si>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</si>
  <si>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</si>
  <si>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</si>
  <si>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</si>
  <si>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</si>
  <si>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</si>
  <si>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</si>
  <si>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</si>
  <si>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</si>
  <si>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</si>
  <si>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</si>
  <si>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</si>
  <si>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</si>
  <si>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</si>
  <si>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</si>
  <si>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</si>
  <si>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</si>
  <si>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</si>
  <si>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</si>
  <si>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</si>
  <si>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</si>
  <si>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</si>
  <si>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</si>
  <si>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</si>
  <si>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</si>
  <si>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</si>
  <si>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</si>
  <si>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</si>
  <si>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</si>
  <si>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</si>
  <si>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</si>
  <si>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</si>
  <si>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</si>
  <si>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</si>
  <si>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</si>
  <si>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</si>
  <si>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</si>
  <si>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</si>
  <si>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</si>
  <si>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</si>
  <si>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</si>
  <si>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</si>
  <si>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</si>
  <si>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</si>
  <si>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</si>
  <si>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</si>
  <si>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</si>
  <si>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</si>
  <si>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</si>
  <si>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</si>
  <si>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</si>
  <si>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</si>
  <si>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</si>
  <si>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</si>
  <si>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</si>
  <si>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</si>
  <si>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</si>
  <si>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</si>
  <si>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</si>
  <si>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</si>
  <si>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</si>
  <si>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</si>
  <si>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</si>
  <si>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</si>
  <si>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</si>
  <si>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</si>
  <si>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</si>
  <si>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</si>
  <si>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</si>
  <si>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</si>
  <si>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</si>
  <si>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</si>
  <si>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</si>
  <si>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</si>
  <si>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</si>
  <si>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</si>
  <si>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</si>
  <si>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</si>
  <si>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</si>
  <si>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</si>
  <si>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</si>
  <si>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</si>
  <si>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</si>
  <si>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</si>
  <si>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</si>
  <si>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</si>
  <si>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</si>
  <si>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</si>
  <si>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</si>
  <si>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</si>
  <si>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</si>
  <si>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</si>
  <si>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</si>
  <si>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</si>
  <si>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</si>
  <si>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</si>
  <si>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</si>
  <si>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</si>
  <si>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</si>
  <si>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</si>
  <si>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</si>
  <si>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</si>
  <si>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</si>
  <si>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</si>
  <si>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</si>
  <si>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</si>
  <si>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</si>
  <si>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</si>
  <si>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</si>
  <si>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</si>
  <si>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</si>
  <si>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</si>
  <si>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</si>
  <si>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</si>
  <si>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</si>
  <si>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</si>
  <si>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</si>
  <si>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</si>
  <si>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</si>
  <si>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</si>
  <si>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</si>
  <si>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</si>
  <si>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</si>
  <si>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</si>
  <si>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</si>
  <si>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</si>
  <si>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</si>
  <si>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</si>
  <si>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</si>
  <si>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</si>
  <si>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</si>
  <si>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</si>
  <si>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</si>
  <si>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</si>
  <si>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</si>
  <si>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</si>
  <si>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</si>
  <si>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</si>
  <si>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</si>
  <si>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</si>
  <si>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</si>
  <si>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</si>
  <si>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</si>
  <si>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</si>
  <si>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</si>
  <si>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</si>
  <si>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</si>
  <si>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</si>
  <si>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</si>
  <si>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</si>
  <si>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</si>
  <si>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</si>
  <si>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</si>
  <si>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</si>
  <si>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</si>
  <si>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</si>
  <si>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</si>
  <si>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</si>
  <si>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</si>
  <si>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</si>
  <si>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</si>
  <si>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</si>
  <si>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</si>
  <si>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</si>
  <si>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</si>
  <si>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</si>
  <si>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</si>
  <si>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</si>
  <si>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</si>
  <si>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</si>
  <si>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</si>
  <si>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</si>
  <si>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</si>
  <si>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</si>
  <si>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</si>
  <si>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</si>
  <si>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</si>
  <si>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</si>
  <si>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</si>
  <si>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</si>
  <si>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</si>
  <si>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</si>
  <si>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</si>
  <si>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</si>
  <si>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</si>
  <si>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</si>
  <si>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</si>
  <si>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</si>
  <si>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</si>
  <si>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</si>
  <si>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</si>
  <si>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</si>
  <si>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</si>
  <si>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</si>
  <si>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</si>
  <si>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</si>
  <si>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</si>
  <si>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</si>
  <si>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</si>
  <si>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</si>
  <si>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</si>
  <si>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</si>
  <si>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</si>
  <si>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</si>
  <si>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</si>
  <si>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</si>
  <si>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</si>
  <si>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</si>
  <si>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</si>
  <si>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</si>
  <si>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</si>
  <si>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</si>
  <si>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</si>
  <si>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</si>
  <si>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</si>
  <si>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</si>
  <si>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</si>
  <si>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</si>
  <si>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</si>
  <si>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</si>
  <si>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</si>
  <si>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</si>
  <si>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</si>
  <si>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</si>
  <si>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</si>
  <si>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</si>
  <si>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</si>
  <si>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</si>
  <si>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</si>
  <si>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</si>
  <si>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</si>
  <si>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</si>
  <si>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</si>
  <si>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</si>
  <si>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</si>
  <si>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</si>
  <si>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</si>
  <si>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</si>
  <si>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</si>
  <si>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</si>
  <si>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</si>
  <si>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</si>
  <si>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</si>
  <si>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</si>
  <si>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</si>
  <si>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</si>
  <si>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</si>
  <si>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</si>
  <si>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</si>
  <si>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</si>
  <si>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</si>
  <si>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</si>
  <si>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</si>
  <si>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</si>
  <si>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</si>
  <si>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</si>
  <si>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</si>
  <si>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</si>
  <si>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</si>
  <si>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</si>
  <si>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</si>
  <si>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</si>
  <si>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</si>
  <si>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</si>
  <si>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</si>
  <si>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</si>
  <si>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</si>
  <si>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</si>
  <si>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</si>
  <si>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</si>
  <si>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</si>
  <si>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</si>
  <si>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</si>
  <si>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</si>
  <si>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</si>
  <si>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</si>
  <si>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</si>
  <si>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</si>
  <si>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</si>
  <si>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</si>
  <si>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</si>
  <si>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</si>
  <si>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</si>
  <si>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</si>
  <si>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</si>
  <si>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</si>
  <si>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</si>
  <si>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</si>
  <si>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</si>
  <si>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</si>
  <si>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</si>
  <si>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</si>
  <si>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</si>
  <si>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</si>
  <si>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</si>
  <si>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</si>
  <si>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</si>
  <si>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</si>
  <si>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</si>
  <si>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</si>
  <si>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</si>
  <si>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</si>
  <si>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</si>
  <si>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</si>
  <si>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</si>
  <si>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</si>
  <si>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</si>
  <si>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</si>
  <si>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</si>
  <si>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</si>
  <si>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</si>
  <si>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</si>
  <si>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</si>
  <si>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</si>
  <si>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</si>
  <si>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</si>
  <si>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</si>
  <si>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</si>
  <si>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</si>
  <si>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</si>
  <si>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</si>
  <si>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</si>
  <si>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</si>
  <si>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</si>
  <si>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</si>
  <si>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</si>
  <si>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</si>
  <si>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</si>
  <si>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</si>
  <si>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</si>
  <si>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</si>
  <si>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</si>
  <si>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</si>
  <si>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</si>
  <si>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</si>
  <si>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</si>
  <si>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</si>
  <si>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</si>
  <si>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</si>
  <si>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</si>
  <si>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</si>
  <si>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</si>
  <si>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</si>
  <si>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</si>
  <si>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</si>
  <si>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</si>
  <si>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</si>
  <si>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</si>
  <si>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</si>
  <si>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</si>
  <si>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</si>
  <si>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</si>
  <si>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</si>
  <si>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</si>
  <si>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</si>
  <si>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</si>
  <si>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</si>
  <si>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</si>
  <si>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</si>
  <si>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</si>
  <si>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</si>
  <si>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</si>
  <si>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</si>
  <si>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</si>
  <si>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</si>
  <si>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</si>
  <si>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</si>
  <si>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</si>
  <si>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</si>
  <si>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</si>
  <si>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</si>
  <si>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</si>
  <si>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</si>
  <si>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</si>
  <si>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</si>
  <si>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</si>
  <si>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</si>
  <si>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</si>
  <si>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</si>
  <si>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</si>
  <si>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</si>
  <si>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</si>
  <si>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</si>
  <si>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</si>
  <si>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</si>
  <si>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</si>
  <si>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</si>
  <si>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</si>
  <si>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</si>
  <si>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</si>
  <si>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</si>
  <si>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</si>
  <si>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</si>
  <si>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</si>
  <si>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</si>
  <si>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</si>
  <si>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</si>
  <si>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</si>
  <si>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</si>
  <si>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</si>
  <si>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</si>
  <si>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</si>
  <si>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</si>
  <si>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</si>
  <si>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</si>
  <si>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</si>
  <si>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</si>
  <si>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</si>
  <si>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</si>
  <si>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</si>
  <si>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</si>
  <si>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</si>
  <si>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</si>
  <si>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</si>
  <si>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</si>
  <si>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</si>
  <si>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</si>
  <si>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</si>
  <si>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</si>
  <si>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</si>
  <si>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</si>
  <si>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</si>
  <si>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</si>
  <si>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</si>
  <si>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</si>
  <si>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</si>
  <si>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</si>
  <si>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</si>
  <si>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</si>
  <si>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</si>
  <si>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</si>
  <si>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</si>
  <si>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</si>
  <si>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</si>
  <si>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</si>
  <si>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</si>
  <si>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</si>
  <si>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</si>
  <si>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</si>
  <si>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</si>
  <si>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</si>
  <si>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</si>
  <si>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</si>
  <si>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</si>
  <si>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</si>
  <si>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</si>
  <si>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</si>
  <si>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</si>
  <si>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</si>
  <si>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</si>
  <si>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</si>
  <si>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</si>
  <si>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</si>
  <si>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</si>
  <si>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</si>
  <si>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</si>
  <si>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</si>
  <si>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</si>
  <si>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</si>
  <si>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</si>
  <si>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</si>
  <si>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</si>
  <si>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</si>
  <si>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</si>
  <si>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</si>
  <si>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</si>
  <si>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</si>
  <si>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</si>
  <si>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</si>
  <si>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</si>
  <si>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</si>
  <si>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</si>
  <si>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</si>
  <si>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</si>
  <si>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</si>
  <si>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</si>
  <si>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</si>
  <si>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</si>
  <si>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</si>
  <si>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</si>
  <si>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</si>
  <si>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</si>
  <si>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</si>
  <si>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</si>
  <si>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</si>
  <si>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</si>
  <si>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</si>
  <si>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</si>
  <si>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</si>
  <si>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</si>
  <si>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</si>
  <si>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</si>
  <si>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</si>
  <si>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</si>
  <si>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</si>
  <si>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</si>
  <si>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</si>
  <si>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</si>
  <si>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</si>
  <si>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</si>
  <si>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</si>
  <si>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</si>
  <si>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</si>
  <si>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</si>
  <si>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</si>
  <si>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</si>
  <si>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</si>
  <si>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</si>
  <si>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</si>
  <si>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</si>
  <si>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</si>
  <si>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</si>
  <si>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</si>
  <si>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</si>
  <si>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</si>
  <si>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</si>
  <si>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</si>
  <si>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</si>
  <si>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</si>
  <si>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</si>
  <si>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</si>
  <si>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</si>
  <si>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</si>
  <si>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</si>
  <si>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</si>
  <si>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</si>
  <si>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</si>
  <si>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</si>
  <si>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</si>
  <si>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</si>
  <si>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</si>
  <si>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</si>
  <si>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</si>
  <si>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</si>
  <si>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</si>
  <si>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</si>
  <si>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</si>
  <si>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</si>
  <si>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</si>
  <si>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</si>
  <si>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</si>
  <si>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</si>
  <si>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</si>
  <si>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</si>
  <si>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</si>
  <si>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</si>
  <si>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</si>
  <si>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</si>
  <si>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</si>
  <si>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</si>
  <si>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</si>
  <si>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</si>
  <si>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</si>
  <si>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</si>
  <si>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</si>
  <si>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</si>
  <si>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</si>
  <si>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</si>
  <si>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</si>
  <si>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</si>
  <si>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</si>
  <si>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</si>
  <si>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</si>
  <si>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</si>
  <si>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</si>
  <si>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</si>
  <si>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</si>
  <si>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</si>
  <si>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</si>
  <si>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</si>
  <si>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</si>
  <si>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</si>
  <si>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</si>
  <si>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</si>
  <si>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</si>
  <si>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</si>
  <si>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</si>
  <si>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</si>
  <si>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</si>
  <si>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</si>
  <si>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</si>
  <si>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</si>
  <si>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</si>
  <si>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</si>
  <si>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</si>
  <si>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</si>
  <si>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</si>
  <si>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</si>
  <si>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</si>
  <si>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</si>
  <si>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</si>
  <si>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</si>
  <si>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</si>
  <si>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</si>
  <si>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</si>
  <si>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</si>
  <si>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</si>
  <si>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</si>
  <si>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</si>
  <si>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</si>
  <si>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</si>
  <si>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</si>
  <si>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</si>
  <si>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</si>
  <si>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</si>
  <si>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</si>
  <si>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</si>
  <si>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</si>
  <si>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</si>
  <si>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</si>
  <si>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</si>
  <si>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</si>
  <si>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</si>
  <si>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</si>
  <si>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</si>
  <si>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</si>
  <si>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</si>
  <si>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</si>
  <si>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</si>
  <si>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</si>
  <si>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</si>
  <si>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</si>
  <si>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</si>
  <si>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</si>
  <si>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</si>
  <si>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</si>
  <si>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</si>
  <si>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</si>
  <si>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</si>
  <si>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</si>
  <si>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</si>
  <si>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</si>
  <si>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</si>
  <si>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</si>
  <si>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</si>
  <si>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</si>
  <si>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</si>
  <si>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</si>
  <si>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</si>
  <si>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</si>
  <si>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</si>
  <si>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</si>
  <si>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</si>
  <si>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</si>
  <si>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</si>
  <si>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</si>
  <si>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</si>
  <si>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</si>
  <si>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</si>
  <si>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</si>
  <si>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</si>
  <si>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</si>
  <si>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</si>
  <si>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</si>
  <si>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</si>
  <si>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</si>
  <si>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</si>
  <si>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</si>
  <si>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</si>
  <si>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</si>
  <si>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</si>
  <si>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</si>
  <si>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</si>
  <si>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</si>
  <si>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</si>
  <si>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</si>
  <si>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</si>
  <si>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</si>
  <si>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</si>
  <si>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</si>
  <si>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</si>
  <si>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</si>
  <si>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</si>
  <si>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</si>
  <si>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</si>
  <si>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</si>
  <si>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</si>
  <si>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</si>
  <si>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</si>
  <si>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</si>
  <si>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</si>
  <si>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</si>
  <si>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</si>
  <si>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</si>
  <si>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</si>
  <si>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</si>
  <si>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</si>
  <si>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</si>
  <si>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</si>
  <si>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</si>
  <si>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</si>
  <si>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</si>
  <si>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</si>
  <si>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</si>
  <si>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</si>
  <si>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</si>
  <si>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</si>
  <si>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</si>
  <si>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</si>
  <si>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</si>
  <si>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</si>
  <si>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</si>
  <si>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</si>
  <si>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</si>
  <si>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</si>
  <si>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</si>
  <si>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</si>
  <si>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</si>
  <si>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</si>
  <si>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</si>
  <si>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</si>
  <si>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</si>
  <si>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</si>
  <si>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</si>
  <si>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</si>
  <si>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</si>
  <si>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</si>
  <si>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</si>
  <si>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</si>
  <si>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</si>
  <si>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</si>
  <si>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</si>
  <si>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</si>
  <si>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</si>
  <si>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</si>
  <si>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</si>
  <si>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</si>
  <si>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</si>
  <si>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</si>
  <si>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</si>
  <si>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</si>
  <si>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</si>
  <si>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</si>
  <si>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</si>
  <si>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</si>
  <si>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</si>
  <si>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</si>
  <si>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</si>
  <si>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</si>
  <si>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</si>
  <si>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</si>
  <si>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</si>
  <si>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</si>
  <si>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</si>
  <si>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</si>
  <si>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</si>
  <si>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</si>
  <si>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</si>
  <si>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</si>
  <si>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</si>
  <si>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</si>
  <si>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</si>
  <si>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</si>
  <si>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</si>
  <si>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</si>
  <si>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</si>
  <si>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</si>
  <si>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</si>
  <si>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</si>
  <si>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</si>
  <si>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</si>
  <si>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</si>
  <si>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</si>
  <si>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</si>
  <si>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</si>
  <si>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</si>
  <si>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</si>
  <si>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</si>
  <si>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</si>
  <si>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</si>
  <si>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</si>
  <si>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</si>
  <si>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</si>
  <si>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</si>
  <si>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</si>
  <si>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</si>
  <si>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</si>
  <si>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</si>
  <si>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</si>
  <si>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</si>
  <si>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</si>
  <si>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</si>
  <si>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</si>
  <si>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</si>
  <si>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</si>
  <si>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</si>
  <si>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</si>
  <si>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</si>
  <si>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</si>
  <si>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</si>
  <si>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</si>
  <si>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</si>
  <si>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</si>
  <si>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</si>
  <si>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</si>
  <si>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</si>
  <si>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</si>
  <si>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</si>
  <si>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</si>
  <si>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</si>
  <si>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</si>
  <si>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</si>
  <si>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</si>
  <si>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</si>
  <si>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</si>
  <si>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</si>
  <si>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</si>
  <si>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</si>
  <si>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</si>
  <si>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</si>
  <si>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</si>
  <si>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</si>
  <si>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</si>
  <si>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</si>
  <si>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</si>
  <si>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</si>
  <si>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</si>
  <si>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</si>
  <si>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</si>
  <si>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</si>
  <si>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</si>
  <si>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</si>
  <si>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</si>
  <si>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</si>
  <si>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</si>
  <si>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</si>
  <si>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</si>
  <si>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</si>
  <si>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</si>
  <si>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</si>
  <si>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</si>
  <si>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</si>
  <si>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</si>
  <si>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</si>
  <si>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</si>
  <si>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</si>
  <si>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</si>
  <si>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</si>
  <si>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</si>
  <si>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</si>
  <si>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</si>
  <si>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</si>
  <si>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</si>
  <si>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</si>
  <si>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</si>
  <si>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</si>
  <si>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</si>
  <si>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</si>
  <si>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</si>
  <si>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</si>
  <si>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</si>
  <si>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</si>
  <si>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</si>
  <si>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</si>
  <si>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</si>
  <si>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</si>
  <si>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</si>
  <si>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</si>
  <si>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</si>
  <si>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</si>
  <si>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</si>
  <si>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</si>
  <si>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</si>
  <si>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</si>
  <si>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</si>
  <si>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</si>
  <si>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</si>
  <si>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</si>
  <si>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</si>
  <si>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</si>
  <si>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</si>
  <si>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</si>
  <si>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</si>
  <si>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</si>
  <si>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</si>
  <si>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</si>
  <si>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</si>
  <si>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</si>
  <si>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</si>
  <si>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</si>
  <si>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</si>
  <si>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</si>
  <si>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</si>
  <si>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</si>
  <si>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</si>
  <si>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</si>
  <si>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</si>
  <si>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</si>
  <si>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</si>
  <si>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</si>
  <si>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</si>
  <si>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</si>
  <si>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</si>
  <si>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</si>
  <si>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</si>
  <si>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</si>
  <si>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</si>
  <si>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</si>
  <si>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</si>
  <si>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</si>
  <si>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</si>
  <si>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</si>
  <si>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</si>
  <si>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</si>
  <si>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</si>
  <si>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</si>
  <si>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</si>
  <si>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</si>
  <si>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</si>
  <si>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</si>
  <si>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</si>
  <si>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</si>
  <si>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</si>
  <si>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</si>
  <si>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</si>
  <si>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</si>
  <si>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</si>
  <si>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</si>
  <si>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</si>
  <si>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</si>
  <si>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</si>
  <si>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</si>
  <si>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</si>
  <si>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</si>
  <si>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</si>
  <si>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</si>
  <si>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</si>
  <si>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</si>
  <si>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</si>
  <si>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</si>
  <si>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</si>
  <si>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</si>
  <si>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</si>
  <si>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</si>
  <si>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</si>
  <si>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</si>
  <si>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</si>
  <si>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</si>
  <si>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</si>
  <si>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</si>
  <si>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</si>
  <si>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</si>
  <si>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</si>
  <si>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</si>
  <si>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</si>
  <si>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</si>
  <si>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</si>
  <si>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</si>
  <si>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</si>
  <si>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</si>
  <si>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</si>
  <si>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</si>
  <si>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</si>
  <si>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</si>
  <si>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</si>
  <si>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</si>
  <si>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</si>
  <si>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</si>
  <si>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</si>
  <si>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</si>
  <si>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</si>
  <si>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</si>
  <si>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</si>
  <si>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</si>
  <si>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</si>
  <si>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</si>
  <si>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</si>
  <si>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</si>
  <si>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</si>
  <si>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</si>
  <si>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</si>
  <si>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</si>
  <si>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</si>
  <si>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</si>
  <si>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</si>
  <si>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</si>
  <si>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</si>
  <si>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</si>
  <si>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</si>
  <si>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</si>
  <si>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</si>
  <si>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</si>
  <si>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</si>
  <si>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</si>
  <si>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</si>
  <si>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</si>
  <si>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</si>
  <si>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</si>
  <si>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</si>
  <si>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</si>
  <si>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</si>
  <si>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</si>
  <si>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</si>
  <si>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</si>
  <si>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</si>
  <si>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</si>
  <si>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</si>
  <si>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</si>
  <si>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</si>
  <si>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</si>
  <si>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</si>
  <si>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</si>
  <si>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</si>
  <si>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</si>
  <si>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</si>
  <si>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</si>
  <si>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</si>
  <si>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</si>
  <si>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</si>
  <si>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</si>
  <si>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</si>
  <si>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</si>
  <si>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</si>
  <si>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</si>
  <si>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</si>
  <si>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</si>
  <si>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</si>
  <si>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</si>
  <si>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</si>
  <si>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</si>
  <si>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</si>
  <si>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</si>
  <si>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</si>
  <si>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</si>
  <si>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</si>
  <si>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</si>
  <si>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</si>
  <si>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</si>
  <si>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</si>
  <si>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</si>
  <si>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</si>
  <si>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</si>
  <si>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</si>
  <si>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</si>
  <si>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</si>
  <si>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</si>
  <si>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</si>
  <si>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</si>
  <si>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</si>
  <si>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</si>
  <si>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</si>
  <si>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</si>
  <si>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</si>
  <si>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</si>
  <si>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</si>
  <si>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</si>
  <si>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</si>
  <si>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</si>
  <si>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</si>
  <si>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</si>
  <si>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</si>
  <si>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</si>
  <si>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</si>
  <si>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</si>
  <si>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</si>
  <si>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</si>
  <si>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</si>
  <si>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</si>
  <si>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</si>
  <si>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</si>
  <si>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</si>
  <si>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</si>
  <si>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</si>
  <si>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</si>
  <si>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</si>
  <si>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</si>
  <si>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</si>
  <si>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</si>
  <si>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</si>
  <si>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</si>
  <si>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</si>
  <si>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</si>
  <si>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</si>
  <si>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</si>
  <si>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</si>
  <si>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</si>
  <si>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</si>
  <si>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</si>
  <si>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</si>
  <si>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</si>
  <si>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</si>
  <si>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</si>
  <si>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</si>
  <si>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</si>
  <si>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</si>
  <si>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</si>
  <si>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</si>
  <si>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</si>
  <si>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</si>
  <si>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</si>
  <si>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</si>
  <si>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</si>
  <si>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</si>
  <si>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</si>
  <si>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</si>
  <si>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</si>
  <si>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</si>
  <si>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</si>
  <si>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</si>
  <si>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</si>
  <si>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</si>
  <si>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</si>
  <si>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</si>
  <si>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</si>
  <si>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</si>
  <si>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</si>
  <si>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</si>
  <si>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</si>
  <si>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</si>
  <si>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</si>
  <si>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</si>
  <si>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</si>
  <si>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</si>
  <si>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</si>
  <si>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</si>
  <si>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</si>
  <si>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</si>
  <si>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</si>
  <si>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</si>
  <si>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</si>
  <si>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</si>
  <si>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</si>
  <si>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</si>
  <si>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</si>
  <si>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</si>
  <si>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</si>
  <si>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</si>
  <si>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</si>
  <si>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</si>
  <si>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</si>
  <si>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</si>
  <si>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</si>
  <si>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</si>
  <si>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</si>
  <si>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</si>
  <si>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</si>
  <si>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</si>
  <si>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</si>
  <si>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</si>
  <si>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</si>
  <si>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</si>
  <si>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</si>
  <si>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</si>
  <si>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</si>
  <si>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</si>
  <si>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</si>
  <si>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</si>
  <si>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</si>
  <si>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</si>
  <si>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</si>
  <si>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</si>
  <si>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</si>
  <si>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</si>
  <si>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</si>
  <si>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</si>
  <si>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</si>
  <si>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</si>
  <si>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</si>
  <si>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</si>
  <si>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</si>
  <si>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</si>
  <si>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</si>
  <si>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</si>
  <si>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</si>
  <si>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</si>
  <si>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</si>
  <si>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</si>
  <si>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</si>
  <si>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</si>
  <si>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</si>
  <si>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</si>
  <si>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</si>
  <si>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</si>
  <si>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</si>
  <si>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</si>
  <si>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</si>
  <si>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</si>
  <si>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</si>
  <si>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</si>
  <si>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</si>
  <si>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</si>
  <si>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</si>
  <si>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</si>
  <si>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</si>
  <si>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</si>
  <si>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</si>
  <si>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</si>
  <si>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</si>
  <si>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</si>
  <si>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</si>
  <si>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</si>
  <si>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</si>
  <si>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</si>
  <si>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</si>
  <si>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</si>
  <si>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</si>
  <si>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</si>
  <si>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</si>
  <si>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</si>
  <si>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</si>
  <si>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</si>
  <si>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</si>
  <si>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</si>
  <si>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</si>
  <si>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</si>
  <si>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</si>
  <si>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</si>
  <si>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</si>
  <si>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</si>
  <si>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</si>
  <si>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</si>
  <si>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</si>
  <si>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</si>
  <si>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</si>
  <si>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</si>
  <si>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</si>
  <si>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</si>
  <si>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</si>
  <si>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</si>
  <si>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</si>
  <si>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</si>
  <si>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</si>
  <si>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</si>
  <si>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</si>
  <si>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</si>
  <si>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</si>
  <si>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</si>
  <si>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</si>
  <si>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</si>
  <si>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</si>
  <si>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</si>
  <si>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</si>
  <si>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</si>
  <si>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</si>
  <si>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</si>
  <si>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</si>
  <si>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</si>
  <si>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</si>
  <si>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</si>
  <si>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</si>
  <si>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</si>
  <si>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</si>
  <si>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</si>
  <si>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</si>
  <si>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</si>
  <si>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</si>
  <si>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</si>
  <si>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</si>
  <si>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</si>
  <si>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</si>
  <si>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</si>
  <si>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</si>
  <si>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</si>
  <si>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</si>
  <si>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</si>
  <si>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</si>
  <si>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</si>
  <si>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</si>
  <si>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</si>
  <si>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</si>
  <si>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</si>
  <si>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</si>
  <si>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</si>
  <si>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</si>
  <si>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</si>
  <si>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</si>
  <si>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</si>
  <si>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</si>
  <si>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</si>
  <si>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</si>
  <si>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</si>
  <si>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</si>
  <si>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</si>
  <si>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</si>
  <si>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</si>
  <si>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</si>
  <si>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</si>
  <si>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</si>
  <si>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</si>
  <si>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</si>
  <si>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</si>
  <si>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</si>
  <si>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</si>
  <si>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</si>
  <si>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</si>
  <si>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</si>
  <si>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</si>
  <si>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</si>
  <si>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</si>
  <si>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</si>
  <si>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</si>
  <si>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</si>
  <si>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</si>
  <si>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</si>
  <si>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</si>
  <si>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</si>
  <si>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</si>
  <si>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</si>
  <si>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</si>
  <si>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</si>
  <si>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</si>
  <si>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</si>
  <si>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</si>
  <si>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</si>
  <si>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</si>
  <si>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</si>
  <si>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</si>
  <si>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</si>
  <si>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</si>
  <si>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</si>
  <si>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</si>
  <si>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</si>
  <si>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</si>
  <si>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</si>
  <si>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</si>
  <si>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</si>
  <si>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</si>
  <si>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</si>
  <si>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</si>
  <si>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</si>
  <si>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</si>
  <si>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</si>
  <si>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</si>
  <si>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</si>
  <si>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</si>
  <si>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</si>
  <si>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</si>
  <si>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</si>
  <si>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</si>
  <si>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</si>
  <si>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</si>
  <si>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</si>
  <si>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</si>
  <si>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</si>
  <si>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</si>
  <si>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</si>
  <si>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</si>
  <si>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</si>
  <si>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</si>
  <si>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</si>
  <si>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</si>
  <si>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</si>
  <si>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</si>
  <si>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</si>
  <si>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</si>
  <si>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</si>
  <si>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</si>
  <si>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</si>
  <si>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</si>
  <si>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</si>
  <si>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</si>
  <si>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</si>
  <si>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</si>
  <si>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</si>
  <si>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</si>
  <si>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</si>
  <si>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</si>
  <si>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</si>
  <si>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</si>
  <si>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</si>
  <si>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</si>
  <si>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</si>
  <si>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</si>
  <si>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</si>
  <si>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</si>
  <si>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</si>
  <si>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</si>
  <si>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</si>
  <si>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</si>
  <si>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</si>
  <si>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</si>
  <si>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</si>
  <si>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</si>
  <si>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</si>
  <si>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</si>
  <si>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</si>
  <si>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</si>
  <si>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</si>
  <si>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</si>
  <si>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</si>
  <si>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</si>
  <si>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</si>
  <si>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</si>
  <si>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</si>
  <si>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</si>
  <si>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</si>
  <si>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</si>
  <si>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</si>
  <si>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</si>
  <si>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</si>
  <si>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</si>
  <si>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</si>
  <si>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</si>
  <si>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</si>
  <si>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</si>
  <si>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</si>
  <si>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</si>
  <si>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</si>
  <si>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</si>
  <si>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</si>
  <si>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</si>
  <si>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</si>
  <si>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</si>
  <si>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</si>
  <si>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</si>
  <si>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</si>
  <si>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</si>
  <si>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</si>
  <si>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</si>
  <si>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</si>
  <si>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</si>
  <si>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</si>
  <si>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</si>
  <si>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</si>
  <si>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</si>
  <si>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</si>
  <si>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</si>
  <si>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</si>
  <si>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</si>
  <si>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</si>
  <si>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</si>
  <si>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</si>
  <si>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</si>
  <si>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</si>
  <si>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</si>
  <si>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</si>
  <si>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</si>
  <si>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</si>
  <si>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</si>
  <si>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</si>
  <si>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</si>
  <si>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</si>
  <si>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</si>
  <si>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</si>
  <si>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</si>
  <si>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</si>
  <si>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</si>
  <si>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</si>
  <si>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</si>
  <si>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</si>
  <si>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</si>
  <si>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</si>
  <si>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</si>
  <si>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</si>
  <si>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</si>
  <si>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</si>
  <si>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</si>
  <si>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</si>
  <si>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</si>
  <si>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</si>
  <si>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</si>
  <si>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</si>
  <si>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</si>
  <si>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</si>
  <si>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</si>
  <si>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</si>
  <si>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</si>
  <si>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</si>
  <si>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</si>
  <si>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</si>
  <si>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</si>
  <si>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</si>
  <si>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</si>
  <si>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</si>
  <si>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</si>
  <si>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</si>
  <si>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</si>
  <si>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</si>
  <si>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</si>
  <si>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</si>
  <si>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</si>
  <si>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</si>
  <si>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</si>
  <si>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</si>
  <si>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</si>
  <si>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</si>
  <si>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</si>
  <si>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</si>
  <si>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</si>
  <si>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</si>
  <si>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</si>
  <si>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</si>
  <si>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</si>
  <si>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</si>
  <si>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</si>
  <si>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</si>
  <si>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</si>
  <si>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</si>
  <si>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</si>
  <si>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</si>
  <si>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</si>
  <si>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</si>
  <si>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</si>
  <si>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</si>
  <si>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</si>
  <si>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</si>
  <si>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</si>
  <si>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</si>
  <si>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</si>
  <si>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</si>
  <si>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</si>
  <si>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</si>
  <si>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</si>
  <si>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</si>
  <si>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</si>
  <si>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</si>
  <si>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</si>
  <si>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</si>
  <si>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</si>
  <si>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</si>
  <si>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</si>
  <si>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</si>
  <si>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</si>
  <si>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</si>
  <si>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</si>
  <si>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</si>
  <si>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</si>
  <si>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</si>
  <si>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</si>
  <si>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</si>
  <si>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</si>
  <si>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</si>
  <si>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</si>
  <si>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</si>
  <si>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</si>
  <si>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</si>
  <si>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</si>
  <si>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</si>
  <si>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</si>
  <si>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</si>
  <si>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</si>
  <si>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</si>
  <si>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</si>
  <si>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</si>
  <si>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</si>
  <si>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</si>
  <si>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</si>
  <si>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</si>
  <si>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</si>
  <si>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</si>
  <si>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</si>
  <si>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</si>
  <si>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</si>
  <si>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</si>
  <si>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</si>
  <si>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</si>
  <si>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</si>
  <si>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</si>
  <si>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</si>
  <si>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</si>
  <si>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</si>
  <si>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</si>
  <si>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</si>
  <si>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</si>
  <si>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</si>
  <si>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</si>
  <si>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</si>
  <si>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</si>
  <si>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</si>
  <si>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</si>
  <si>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</si>
  <si>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</si>
  <si>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</si>
  <si>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</si>
  <si>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</si>
  <si>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</si>
  <si>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</si>
  <si>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</si>
  <si>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</si>
  <si>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</si>
  <si>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</si>
  <si>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</si>
  <si>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</si>
  <si>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</si>
  <si>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</si>
  <si>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</si>
  <si>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</si>
  <si>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</si>
  <si>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</si>
  <si>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</si>
  <si>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</si>
  <si>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</si>
  <si>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</si>
  <si>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</si>
  <si>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</si>
  <si>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</si>
  <si>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</si>
  <si>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</si>
  <si>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</si>
  <si>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</si>
  <si>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</si>
  <si>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</si>
  <si>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</si>
  <si>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</si>
  <si>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</si>
  <si>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</si>
  <si>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</si>
  <si>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</si>
  <si>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</si>
  <si>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</si>
  <si>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</si>
  <si>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</si>
  <si>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</si>
  <si>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</si>
  <si>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</si>
  <si>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</si>
  <si>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</si>
  <si>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</si>
  <si>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</si>
  <si>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</si>
  <si>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</si>
  <si>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</si>
  <si>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</si>
  <si>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</si>
  <si>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</si>
  <si>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</si>
  <si>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</si>
  <si>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</si>
  <si>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</si>
  <si>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</si>
  <si>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</si>
  <si>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</si>
  <si>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</si>
  <si>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</si>
  <si>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</si>
  <si>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</si>
  <si>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</si>
  <si>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</si>
  <si>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</si>
  <si>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</si>
  <si>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</si>
  <si>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</si>
  <si>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</si>
  <si>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</si>
  <si>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</si>
  <si>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</si>
  <si>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</si>
  <si>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</si>
  <si>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</si>
  <si>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</si>
  <si>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</si>
  <si>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</si>
  <si>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</si>
  <si>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</si>
  <si>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</si>
  <si>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</si>
  <si>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</si>
  <si>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</si>
  <si>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</si>
  <si>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</si>
  <si>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</si>
  <si>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</si>
  <si>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</si>
  <si>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</si>
  <si>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</si>
  <si>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</si>
  <si>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</si>
  <si>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</si>
  <si>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</si>
  <si>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</si>
  <si>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</si>
  <si>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</si>
  <si>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</si>
  <si>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</si>
  <si>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</si>
  <si>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</si>
  <si>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</si>
  <si>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</si>
  <si>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</si>
  <si>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</si>
  <si>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</si>
  <si>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</si>
  <si>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</si>
  <si>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</si>
  <si>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</si>
  <si>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</si>
  <si>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</si>
  <si>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</si>
  <si>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</si>
  <si>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</si>
  <si>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</si>
  <si>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</si>
  <si>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</si>
  <si>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</si>
  <si>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</si>
  <si>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</si>
  <si>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</si>
  <si>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</si>
  <si>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</si>
  <si>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</si>
  <si>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</si>
  <si>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</si>
  <si>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</si>
  <si>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</si>
  <si>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</si>
  <si>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</si>
  <si>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</si>
  <si>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</si>
  <si>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</si>
  <si>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</si>
  <si>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</si>
  <si>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</si>
  <si>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</si>
  <si>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</si>
  <si>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</si>
  <si>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</si>
  <si>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</si>
  <si>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</si>
  <si>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</si>
  <si>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</si>
  <si>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</si>
  <si>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</si>
  <si>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</si>
  <si>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</si>
  <si>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</si>
  <si>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</si>
  <si>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</si>
  <si>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</si>
  <si>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</si>
  <si>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</si>
  <si>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</si>
  <si>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</si>
  <si>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</si>
  <si>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</si>
  <si>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</si>
  <si>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</si>
  <si>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</si>
  <si>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</si>
  <si>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</si>
  <si>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</si>
  <si>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</si>
  <si>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</si>
  <si>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</si>
  <si>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</si>
  <si>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</si>
  <si>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</si>
  <si>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</si>
  <si>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</si>
  <si>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</si>
  <si>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</si>
  <si>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</si>
  <si>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</si>
  <si>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</si>
  <si>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</si>
  <si>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</si>
  <si>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</si>
  <si>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</si>
  <si>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</si>
  <si>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</si>
  <si>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</si>
  <si>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</si>
  <si>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</si>
  <si>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</si>
  <si>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</si>
  <si>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</si>
  <si>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</si>
  <si>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</si>
  <si>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</si>
  <si>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</si>
  <si>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</si>
  <si>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</si>
  <si>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</si>
  <si>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</si>
  <si>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</si>
  <si>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</si>
  <si>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</si>
  <si>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</si>
  <si>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</si>
  <si>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</si>
  <si>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</si>
  <si>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</si>
  <si>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</si>
  <si>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</si>
  <si>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</si>
  <si>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</si>
  <si>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</si>
  <si>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</si>
  <si>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</si>
  <si>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</si>
  <si>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</si>
  <si>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</si>
  <si>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</si>
  <si>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</si>
  <si>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</si>
  <si>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</si>
  <si>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</si>
  <si>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</si>
  <si>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</si>
  <si>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</si>
  <si>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</si>
  <si>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</si>
  <si>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</si>
  <si>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</si>
  <si>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</si>
  <si>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</si>
  <si>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</si>
  <si>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</si>
  <si>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</si>
  <si>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</si>
  <si>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</si>
  <si>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</si>
  <si>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</si>
  <si>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</si>
  <si>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</si>
  <si>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</si>
  <si>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</si>
  <si>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</si>
  <si>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</si>
  <si>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</si>
  <si>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</si>
  <si>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</si>
  <si>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</si>
  <si>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</si>
  <si>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</si>
  <si>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</si>
  <si>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</si>
  <si>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</si>
  <si>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</si>
  <si>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</si>
  <si>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</si>
  <si>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</si>
  <si>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</si>
  <si>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</si>
  <si>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</si>
  <si>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</si>
  <si>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</si>
  <si>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</si>
  <si>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</si>
  <si>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</si>
  <si>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</si>
  <si>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</si>
  <si>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</si>
  <si>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</si>
  <si>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</si>
  <si>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</si>
  <si>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</si>
  <si>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</si>
  <si>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</si>
  <si>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</si>
  <si>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</si>
  <si>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</si>
  <si>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</si>
  <si>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</si>
  <si>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</si>
  <si>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</si>
  <si>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</si>
  <si>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</si>
  <si>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</si>
  <si>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</si>
  <si>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</si>
  <si>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</si>
  <si>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</si>
  <si>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</si>
  <si>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</si>
  <si>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</si>
  <si>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</si>
  <si>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</si>
  <si>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</si>
  <si>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</si>
  <si>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</si>
  <si>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</si>
  <si>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</si>
  <si>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</si>
  <si>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</si>
  <si>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</si>
  <si>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</si>
  <si>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</si>
  <si>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</si>
  <si>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</si>
  <si>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</si>
  <si>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</si>
  <si>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</si>
  <si>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</si>
  <si>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</si>
  <si>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</si>
  <si>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</si>
  <si>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</si>
  <si>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</si>
  <si>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</si>
  <si>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</si>
  <si>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</si>
  <si>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</si>
  <si>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</si>
  <si>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</si>
  <si>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</si>
  <si>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</si>
  <si>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</si>
  <si>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</si>
  <si>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</si>
  <si>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</si>
  <si>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</si>
  <si>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</si>
  <si>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</si>
  <si>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</si>
  <si>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</si>
  <si>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</si>
  <si>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</si>
  <si>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</si>
  <si>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</si>
  <si>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</si>
  <si>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</si>
  <si>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</si>
  <si>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</si>
  <si>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</si>
  <si>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</si>
  <si>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</si>
  <si>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</si>
  <si>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</si>
  <si>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</si>
  <si>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</si>
  <si>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</si>
  <si>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</si>
  <si>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</si>
  <si>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</si>
  <si>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</si>
  <si>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</si>
  <si>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</si>
  <si>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</si>
  <si>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</si>
  <si>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</si>
  <si>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</si>
  <si>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</si>
  <si>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</si>
  <si>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</si>
  <si>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</si>
  <si>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</si>
  <si>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</si>
  <si>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</si>
  <si>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</si>
  <si>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</si>
  <si>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</si>
  <si>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</si>
  <si>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</si>
  <si>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</si>
  <si>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</si>
  <si>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</si>
  <si>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</si>
  <si>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</si>
  <si>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</si>
  <si>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</si>
  <si>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</si>
  <si>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</si>
  <si>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</si>
  <si>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</si>
  <si>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</si>
  <si>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</si>
  <si>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</si>
  <si>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</si>
  <si>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</si>
  <si>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</si>
  <si>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</si>
  <si>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</si>
  <si>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</si>
  <si>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</si>
  <si>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</si>
  <si>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</si>
  <si>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</si>
  <si>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</si>
  <si>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</si>
  <si>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</si>
  <si>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</si>
  <si>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</si>
  <si>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</si>
  <si>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</si>
  <si>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</si>
  <si>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</si>
  <si>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</si>
  <si>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</si>
  <si>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</si>
  <si>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</si>
  <si>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</si>
  <si>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</si>
  <si>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</si>
  <si>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</si>
  <si>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</si>
  <si>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</si>
  <si>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</si>
  <si>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</si>
  <si>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</si>
  <si>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</si>
  <si>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</si>
  <si>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</si>
  <si>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</si>
  <si>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</si>
  <si>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</si>
  <si>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</si>
  <si>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</si>
  <si>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</si>
  <si>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</si>
  <si>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</si>
  <si>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</si>
  <si>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</si>
  <si>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</si>
  <si>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</si>
  <si>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</si>
  <si>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</si>
  <si>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</si>
  <si>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</si>
  <si>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</si>
  <si>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</si>
  <si>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</si>
  <si>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</si>
  <si>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</si>
  <si>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</si>
  <si>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</si>
  <si>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</si>
  <si>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</si>
  <si>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</si>
  <si>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</si>
  <si>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</si>
  <si>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</si>
  <si>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</si>
  <si>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</si>
  <si>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</si>
  <si>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</si>
  <si>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</si>
  <si>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</si>
  <si>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</si>
  <si>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</si>
  <si>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</si>
  <si>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</si>
  <si>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</si>
  <si>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</si>
  <si>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</si>
  <si>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</si>
  <si>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</si>
  <si>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</si>
  <si>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</si>
  <si>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</si>
  <si>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</si>
  <si>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</si>
  <si>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</si>
  <si>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</si>
  <si>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</si>
  <si>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</si>
  <si>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</si>
  <si>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</si>
  <si>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</si>
  <si>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</si>
  <si>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</si>
  <si>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</si>
  <si>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</si>
  <si>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</si>
  <si>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</si>
  <si>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</si>
  <si>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</si>
  <si>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</si>
  <si>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</si>
  <si>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</si>
  <si>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</si>
  <si>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</si>
  <si>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</si>
  <si>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</si>
  <si>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</si>
  <si>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</si>
  <si>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</si>
  <si>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</si>
  <si>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</si>
  <si>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</si>
  <si>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</si>
  <si>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</si>
  <si>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</si>
  <si>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</si>
  <si>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</si>
  <si>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</si>
  <si>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</si>
  <si>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</si>
  <si>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</si>
  <si>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</si>
  <si>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</si>
  <si>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</si>
  <si>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</si>
  <si>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</si>
  <si>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</si>
  <si>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</si>
  <si>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</si>
  <si>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</si>
  <si>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</si>
  <si>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</si>
  <si>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</si>
  <si>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</si>
  <si>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</si>
  <si>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</si>
  <si>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</si>
  <si>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</si>
  <si>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</si>
  <si>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</si>
  <si>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</si>
  <si>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</si>
  <si>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</si>
  <si>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</si>
  <si>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</si>
  <si>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</si>
  <si>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</si>
  <si>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</si>
  <si>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</si>
  <si>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</si>
  <si>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</si>
  <si>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</si>
  <si>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</si>
  <si>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</si>
  <si>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</si>
  <si>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</si>
  <si>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</si>
  <si>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</si>
  <si>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</si>
  <si>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</si>
  <si>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</si>
  <si>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</si>
  <si>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</si>
  <si>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</si>
  <si>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</si>
  <si>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</si>
  <si>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</si>
  <si>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</si>
  <si>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</si>
  <si>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</si>
  <si>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</si>
  <si>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</si>
  <si>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</si>
  <si>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</si>
  <si>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</si>
  <si>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</si>
  <si>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</si>
  <si>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</si>
  <si>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</si>
  <si>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</si>
  <si>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</si>
  <si>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</si>
  <si>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</si>
  <si>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</si>
  <si>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</si>
  <si>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</si>
  <si>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</si>
  <si>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</si>
  <si>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</si>
  <si>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</si>
  <si>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</si>
  <si>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</si>
  <si>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</si>
  <si>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</si>
  <si>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</si>
  <si>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</si>
  <si>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</si>
  <si>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</si>
  <si>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</si>
  <si>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</si>
  <si>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</si>
  <si>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</si>
  <si>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</si>
  <si>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</si>
  <si>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</si>
  <si>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</si>
  <si>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</si>
  <si>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</si>
  <si>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</si>
  <si>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</si>
  <si>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</si>
  <si>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</si>
  <si>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</si>
  <si>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</si>
  <si>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</si>
  <si>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</si>
  <si>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</si>
  <si>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</si>
  <si>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</si>
  <si>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</si>
  <si>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</si>
  <si>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</si>
  <si>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</si>
  <si>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</si>
  <si>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</si>
  <si>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</si>
  <si>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</si>
  <si>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</si>
  <si>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</si>
  <si>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</si>
  <si>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</si>
  <si>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</si>
  <si>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</si>
  <si>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</si>
  <si>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</si>
  <si>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</si>
  <si>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</si>
  <si>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</si>
  <si>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</si>
  <si>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</si>
  <si>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</si>
  <si>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</si>
  <si>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</si>
  <si>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</si>
  <si>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</si>
  <si>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</si>
  <si>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</si>
  <si>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</si>
  <si>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</si>
  <si>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</si>
  <si>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</si>
  <si>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</si>
  <si>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</si>
  <si>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</si>
  <si>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</si>
  <si>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</si>
  <si>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</si>
  <si>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</si>
  <si>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</si>
  <si>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</si>
  <si>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</si>
  <si>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</si>
  <si>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</si>
  <si>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</si>
  <si>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</si>
  <si>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</si>
  <si>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</si>
  <si>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</si>
  <si>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</si>
  <si>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</si>
  <si>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</si>
  <si>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</si>
  <si>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</si>
  <si>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</si>
  <si>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</si>
  <si>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</si>
  <si>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</si>
  <si>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</si>
  <si>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</si>
  <si>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</si>
  <si>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</si>
  <si>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</si>
  <si>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</si>
  <si>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</si>
  <si>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</si>
  <si>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</si>
  <si>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</si>
  <si>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</si>
  <si>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</si>
  <si>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</si>
  <si>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</si>
  <si>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</si>
  <si>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</si>
  <si>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</si>
  <si>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</si>
  <si>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</si>
  <si>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</si>
  <si>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</si>
  <si>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</si>
  <si>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</si>
  <si>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</si>
  <si>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</si>
  <si>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</si>
  <si>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</si>
  <si>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</si>
  <si>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</si>
  <si>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</si>
  <si>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</si>
  <si>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</si>
  <si>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</si>
  <si>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</si>
  <si>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</si>
  <si>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</si>
  <si>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</si>
  <si>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</si>
  <si>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</si>
  <si>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</si>
  <si>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</si>
  <si>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</si>
  <si>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</si>
  <si>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</si>
  <si>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</si>
  <si>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</si>
  <si>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</si>
  <si>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</si>
  <si>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</si>
  <si>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</si>
  <si>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</si>
  <si>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</si>
  <si>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</si>
  <si>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</si>
  <si>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</si>
  <si>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</si>
  <si>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</si>
  <si>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</si>
  <si>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</si>
  <si>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</si>
  <si>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</si>
  <si>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</si>
  <si>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</si>
  <si>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</si>
  <si>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</si>
  <si>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</si>
  <si>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</si>
  <si>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</si>
  <si>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</si>
  <si>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</si>
  <si>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</si>
  <si>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</si>
  <si>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</si>
  <si>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</si>
  <si>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</si>
  <si>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</si>
  <si>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</si>
  <si>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</si>
  <si>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</si>
  <si>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</si>
  <si>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</si>
  <si>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</si>
  <si>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</si>
  <si>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</si>
  <si>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</si>
  <si>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</si>
  <si>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</si>
  <si>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</si>
  <si>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</si>
  <si>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</si>
  <si>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</si>
  <si>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</si>
  <si>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</si>
  <si>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</si>
  <si>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</si>
  <si>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</si>
  <si>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</si>
  <si>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</si>
  <si>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</si>
  <si>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</si>
  <si>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</si>
  <si>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</si>
  <si>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</si>
  <si>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</si>
  <si>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</si>
  <si>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</si>
  <si>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</si>
  <si>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</si>
  <si>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</si>
  <si>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</si>
  <si>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</si>
  <si>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</si>
  <si>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</si>
  <si>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</si>
  <si>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</si>
  <si>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</si>
  <si>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</si>
  <si>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</si>
  <si>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</si>
  <si>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</si>
  <si>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</si>
  <si>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</si>
  <si>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</si>
  <si>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</si>
  <si>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</si>
  <si>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</si>
  <si>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</si>
  <si>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</si>
  <si>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</si>
  <si>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</si>
  <si>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</si>
  <si>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</si>
  <si>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</si>
  <si>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</si>
  <si>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</si>
  <si>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</si>
  <si>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</si>
  <si>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</si>
  <si>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</si>
  <si>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</si>
  <si>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</si>
  <si>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</si>
  <si>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</si>
  <si>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</si>
  <si>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</si>
  <si>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</si>
  <si>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</si>
  <si>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</si>
  <si>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</si>
  <si>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</si>
  <si>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</si>
  <si>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</si>
  <si>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</si>
  <si>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</si>
  <si>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</si>
  <si>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</si>
  <si>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</si>
  <si>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</si>
  <si>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</si>
  <si>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</si>
  <si>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</si>
  <si>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</si>
  <si>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</si>
  <si>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</si>
  <si>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</si>
  <si>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</si>
  <si>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</si>
  <si>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</si>
  <si>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</si>
  <si>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</si>
  <si>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</si>
  <si>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</si>
  <si>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</si>
  <si>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</si>
  <si>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</si>
  <si>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</si>
  <si>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</si>
  <si>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</si>
  <si>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</si>
  <si>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</si>
  <si>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</si>
  <si>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</si>
  <si>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</si>
  <si>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</si>
  <si>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</si>
  <si>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</si>
  <si>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</si>
  <si>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</si>
  <si>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</si>
  <si>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</si>
  <si>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</si>
  <si>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</si>
  <si>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</si>
  <si>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</si>
  <si>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</si>
  <si>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</si>
  <si>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</si>
  <si>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</si>
  <si>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</si>
  <si>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</si>
  <si>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</si>
  <si>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</si>
  <si>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</si>
  <si>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</si>
  <si>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</si>
  <si>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</si>
  <si>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</si>
  <si>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</si>
  <si>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</si>
  <si>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</si>
  <si>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</si>
  <si>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</si>
  <si>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</si>
  <si>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</si>
  <si>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</si>
  <si>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</si>
  <si>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</si>
  <si>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</si>
  <si>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</si>
  <si>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</si>
  <si>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</si>
  <si>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</si>
  <si>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</si>
  <si>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</si>
  <si>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</si>
  <si>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</si>
  <si>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</si>
  <si>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</si>
  <si>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</si>
  <si>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</si>
  <si>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</si>
  <si>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</si>
  <si>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</si>
  <si>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</si>
  <si>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</si>
  <si>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</si>
  <si>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</si>
  <si>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</si>
  <si>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</si>
  <si>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</si>
  <si>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</si>
  <si>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</si>
  <si>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</si>
  <si>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</si>
  <si>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</si>
  <si>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</si>
  <si>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</si>
  <si>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</si>
  <si>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</si>
  <si>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</si>
  <si>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</si>
  <si>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</si>
  <si>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</si>
  <si>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</si>
  <si>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</si>
  <si>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</si>
  <si>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</si>
  <si>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</si>
  <si>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</si>
  <si>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</si>
  <si>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</si>
  <si>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</si>
  <si>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</si>
  <si>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</si>
  <si>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</si>
  <si>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</si>
  <si>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</si>
  <si>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</si>
  <si>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</si>
  <si>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</si>
  <si>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</si>
  <si>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</si>
  <si>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</si>
  <si>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</si>
  <si>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</si>
  <si>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</si>
  <si>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</si>
  <si>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</si>
  <si>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</si>
  <si>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</si>
  <si>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</si>
  <si>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</si>
  <si>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</si>
  <si>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</si>
  <si>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</si>
  <si>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</si>
  <si>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</si>
  <si>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</si>
  <si>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</si>
  <si>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</si>
  <si>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</si>
  <si>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</si>
  <si>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</si>
  <si>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</si>
  <si>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</si>
  <si>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</si>
  <si>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</si>
  <si>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</si>
  <si>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</si>
  <si>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</si>
  <si>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</si>
  <si>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</si>
  <si>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</si>
  <si>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</si>
  <si>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</si>
  <si>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</si>
  <si>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</si>
  <si>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</si>
  <si>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</si>
  <si>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</si>
  <si>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</si>
  <si>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</si>
  <si>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</si>
  <si>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</si>
  <si>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</si>
  <si>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</si>
  <si>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</si>
  <si>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</si>
  <si>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</si>
  <si>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</si>
  <si>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</si>
  <si>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</si>
  <si>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</si>
  <si>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</si>
  <si>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</si>
  <si>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</si>
  <si>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</si>
  <si>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</si>
  <si>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</si>
  <si>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</si>
  <si>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</si>
  <si>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</si>
  <si>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</si>
  <si>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</si>
  <si>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</si>
  <si>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</si>
  <si>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</si>
  <si>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</si>
  <si>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</si>
  <si>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</si>
  <si>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</si>
  <si>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</si>
  <si>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</si>
  <si>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</si>
  <si>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</si>
  <si>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</si>
  <si>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</si>
  <si>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</si>
  <si>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</si>
  <si>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</si>
  <si>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</si>
  <si>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</si>
  <si>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</si>
  <si>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</si>
  <si>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</si>
  <si>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</si>
  <si>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</si>
  <si>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</si>
  <si>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</si>
  <si>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</si>
  <si>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</si>
  <si>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</si>
  <si>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</si>
  <si>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</si>
  <si>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</si>
  <si>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</si>
  <si>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</si>
  <si>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</si>
  <si>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</si>
  <si>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</si>
  <si>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</si>
  <si>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</si>
  <si>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</si>
  <si>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</si>
  <si>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</si>
  <si>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</si>
  <si>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</si>
  <si>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</si>
  <si>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</si>
  <si>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</si>
  <si>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</si>
  <si>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</si>
  <si>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</si>
  <si>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</si>
  <si>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</si>
  <si>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</si>
  <si>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</si>
  <si>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</si>
  <si>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</si>
  <si>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</si>
  <si>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</si>
  <si>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</si>
  <si>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</si>
  <si>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</si>
  <si>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</si>
  <si>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</si>
  <si>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</si>
  <si>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</si>
  <si>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</si>
  <si>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</si>
  <si>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</si>
  <si>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</si>
  <si>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</si>
  <si>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</si>
  <si>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</si>
  <si>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</si>
  <si>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</si>
  <si>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</si>
  <si>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</si>
  <si>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</si>
  <si>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</si>
  <si>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</si>
  <si>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</si>
  <si>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</si>
  <si>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</si>
  <si>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</si>
  <si>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</si>
  <si>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</si>
  <si>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</si>
  <si>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</si>
  <si>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</si>
  <si>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</si>
  <si>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</si>
  <si>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</si>
  <si>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</si>
  <si>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</si>
  <si>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</si>
  <si>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</si>
  <si>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</si>
  <si>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</si>
  <si>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</si>
  <si>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</si>
  <si>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</si>
  <si>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</si>
  <si>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</si>
  <si>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</si>
  <si>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</si>
  <si>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</si>
  <si>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</si>
  <si>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</si>
  <si>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</si>
  <si>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</si>
  <si>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</si>
  <si>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</si>
  <si>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</si>
  <si>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</si>
  <si>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</si>
  <si>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</si>
  <si>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</si>
  <si>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</si>
  <si>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</si>
  <si>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</si>
  <si>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</si>
  <si>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</si>
  <si>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</si>
  <si>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</si>
  <si>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</si>
  <si>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</si>
  <si>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</si>
  <si>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</si>
  <si>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</si>
  <si>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</si>
  <si>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</si>
  <si>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</si>
  <si>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</si>
  <si>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</si>
  <si>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</si>
  <si>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</si>
  <si>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</si>
  <si>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</si>
  <si>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</si>
  <si>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</si>
  <si>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</si>
  <si>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</si>
  <si>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</si>
  <si>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</si>
  <si>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</si>
  <si>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</si>
  <si>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</si>
  <si>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</si>
  <si>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</si>
  <si>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</si>
  <si>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</si>
  <si>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</si>
  <si>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</si>
  <si>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</si>
  <si>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</si>
  <si>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</si>
  <si>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</si>
  <si>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</si>
  <si>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</si>
  <si>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</si>
  <si>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</si>
  <si>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</si>
  <si>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</si>
  <si>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</si>
  <si>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</si>
  <si>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</si>
  <si>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</si>
  <si>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</si>
  <si>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</si>
  <si>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</si>
  <si>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</si>
  <si>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</si>
  <si>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</si>
  <si>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</si>
  <si>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</si>
  <si>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</si>
  <si>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</si>
  <si>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</si>
  <si>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</si>
  <si>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</si>
  <si>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</si>
  <si>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</si>
  <si>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</si>
  <si>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</si>
  <si>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</si>
  <si>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</si>
  <si>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</si>
  <si>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</si>
  <si>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</si>
  <si>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</si>
  <si>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</si>
  <si>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</si>
  <si>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</si>
  <si>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</si>
  <si>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</si>
  <si>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</si>
  <si>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</si>
  <si>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</si>
  <si>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</si>
  <si>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</si>
  <si>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</si>
  <si>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</si>
  <si>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</si>
  <si>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</si>
  <si>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</si>
  <si>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</si>
  <si>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</si>
  <si>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</si>
  <si>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</si>
  <si>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</si>
  <si>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</si>
  <si>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</si>
  <si>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</si>
  <si>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</si>
  <si>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</si>
  <si>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</si>
  <si>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</si>
  <si>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</si>
  <si>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</si>
  <si>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</si>
  <si>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</si>
  <si>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</si>
  <si>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</si>
  <si>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</si>
  <si>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</si>
  <si>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</si>
  <si>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</si>
  <si>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</si>
  <si>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</si>
  <si>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</si>
  <si>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</si>
  <si>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</si>
  <si>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</si>
  <si>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</si>
  <si>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</si>
  <si>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</si>
  <si>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</si>
  <si>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</si>
  <si>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</si>
  <si>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</si>
  <si>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</si>
  <si>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</si>
  <si>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</si>
  <si>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</si>
  <si>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</si>
  <si>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</si>
  <si>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</si>
  <si>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</si>
  <si>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</si>
  <si>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</si>
  <si>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</si>
  <si>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</si>
  <si>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</si>
  <si>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</si>
  <si>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</si>
  <si>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</si>
  <si>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</si>
  <si>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</si>
  <si>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</si>
  <si>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</si>
  <si>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</si>
  <si>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</si>
  <si>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</si>
  <si>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</si>
  <si>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</si>
  <si>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</si>
  <si>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</si>
  <si>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</si>
  <si>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</si>
  <si>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</si>
  <si>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</si>
  <si>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</si>
  <si>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</si>
  <si>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</si>
  <si>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</si>
  <si>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</si>
  <si>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</si>
  <si>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</si>
  <si>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</si>
  <si>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</si>
  <si>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</si>
  <si>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</si>
  <si>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</si>
  <si>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</si>
  <si>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</si>
  <si>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</si>
  <si>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</si>
  <si>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</si>
  <si>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</si>
  <si>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</si>
  <si>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</si>
  <si>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</si>
  <si>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</si>
  <si>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</si>
  <si>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</si>
  <si>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</si>
  <si>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</si>
  <si>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</si>
  <si>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</si>
  <si>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</si>
  <si>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</si>
  <si>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</si>
  <si>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</si>
  <si>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</si>
  <si>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</si>
  <si>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</si>
  <si>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</si>
  <si>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</si>
  <si>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</si>
  <si>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</si>
  <si>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</si>
  <si>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</si>
  <si>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</si>
  <si>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</si>
  <si>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</si>
  <si>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</si>
  <si>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</si>
  <si>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</si>
  <si>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</si>
  <si>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</si>
  <si>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</si>
  <si>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</si>
  <si>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</si>
  <si>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</si>
  <si>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</si>
  <si>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</si>
  <si>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</si>
  <si>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</si>
  <si>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</si>
  <si>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</si>
  <si>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</si>
  <si>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</si>
  <si>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</si>
  <si>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</si>
  <si>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</si>
  <si>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</si>
  <si>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</si>
  <si>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</si>
  <si>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</si>
  <si>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</si>
  <si>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</si>
  <si>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</si>
  <si>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</si>
  <si>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</si>
  <si>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</si>
  <si>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</si>
  <si>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</si>
  <si>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</si>
  <si>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</si>
  <si>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</si>
  <si>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</si>
  <si>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</si>
  <si>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</si>
  <si>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</si>
  <si>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</si>
  <si>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</si>
  <si>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</si>
  <si>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</si>
  <si>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</si>
  <si>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</si>
  <si>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</si>
  <si>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</si>
  <si>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</si>
  <si>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</si>
  <si>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</si>
  <si>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</si>
  <si>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</si>
  <si>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</si>
  <si>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</si>
  <si>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</si>
  <si>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</si>
  <si>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</si>
  <si>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</si>
  <si>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</si>
  <si>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</si>
  <si>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</si>
  <si>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</si>
  <si>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</si>
  <si>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</si>
  <si>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</si>
  <si>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</si>
  <si>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</si>
  <si>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</si>
  <si>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</si>
  <si>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</si>
  <si>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</si>
  <si>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</si>
  <si>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</si>
  <si>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</si>
  <si>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</si>
  <si>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</si>
  <si>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</si>
  <si>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</si>
  <si>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</si>
  <si>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</si>
  <si>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</si>
  <si>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</si>
  <si>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</si>
  <si>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</si>
  <si>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</si>
  <si>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</si>
  <si>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</si>
  <si>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</si>
  <si>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</si>
  <si>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</si>
  <si>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</si>
  <si>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</si>
  <si>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</si>
  <si>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</si>
  <si>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</si>
  <si>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</si>
  <si>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</si>
  <si>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</si>
  <si>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</si>
  <si>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</si>
  <si>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</si>
  <si>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</si>
  <si>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</si>
  <si>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</si>
  <si>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</si>
  <si>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</si>
  <si>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</si>
  <si>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</si>
  <si>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</si>
  <si>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</si>
  <si>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</si>
  <si>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</si>
  <si>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</si>
  <si>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</si>
  <si>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</si>
  <si>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</si>
  <si>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</si>
  <si>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</si>
  <si>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</si>
  <si>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</si>
  <si>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</si>
  <si>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</si>
  <si>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</si>
  <si>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</si>
  <si>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</si>
  <si>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</si>
  <si>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</si>
  <si>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</si>
  <si>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</si>
  <si>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</si>
  <si>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</si>
  <si>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</si>
  <si>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</si>
  <si>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</si>
  <si>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</si>
  <si>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</si>
  <si>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</si>
  <si>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</si>
  <si>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</si>
  <si>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</si>
  <si>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</si>
  <si>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</si>
  <si>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</si>
  <si>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</si>
  <si>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</si>
  <si>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</si>
  <si>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</si>
  <si>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</si>
  <si>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</si>
  <si>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</si>
  <si>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</si>
  <si>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</si>
  <si>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</si>
  <si>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</si>
  <si>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</si>
  <si>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</si>
  <si>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</si>
  <si>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</si>
  <si>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</si>
  <si>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</si>
  <si>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</si>
  <si>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</si>
  <si>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</si>
  <si>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</si>
  <si>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</si>
  <si>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</si>
  <si>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</si>
  <si>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</si>
  <si>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</si>
  <si>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</si>
  <si>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</si>
  <si>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</si>
  <si>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</si>
  <si>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</si>
  <si>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</si>
  <si>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</si>
  <si>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</si>
  <si>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</si>
  <si>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</si>
  <si>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</si>
  <si>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</si>
  <si>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</si>
  <si>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</si>
  <si>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</si>
  <si>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</si>
  <si>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</si>
  <si>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</si>
  <si>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</si>
  <si>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</si>
  <si>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</si>
  <si>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</si>
  <si>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</si>
  <si>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</si>
  <si>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</si>
  <si>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</si>
  <si>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</si>
  <si>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</si>
  <si>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</si>
  <si>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</si>
  <si>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</si>
  <si>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</si>
  <si>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</si>
  <si>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</si>
  <si>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</si>
  <si>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</si>
  <si>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</si>
  <si>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</si>
  <si>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</si>
  <si>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</si>
  <si>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</si>
  <si>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</si>
  <si>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</si>
  <si>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</si>
  <si>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</si>
  <si>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</si>
  <si>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</si>
  <si>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</si>
  <si>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</si>
  <si>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</si>
  <si>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</si>
  <si>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</si>
  <si>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</si>
  <si>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</si>
  <si>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</si>
  <si>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</si>
  <si>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</si>
  <si>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</si>
  <si>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</si>
  <si>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</si>
  <si>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</si>
  <si>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</si>
  <si>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</si>
  <si>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</si>
  <si>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</si>
  <si>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</si>
  <si>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</si>
  <si>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</si>
  <si>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</si>
  <si>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</si>
  <si>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</si>
  <si>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</si>
  <si>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</si>
  <si>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</si>
  <si>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</si>
  <si>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</si>
  <si>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</si>
  <si>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</si>
  <si>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</si>
  <si>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</si>
  <si>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</si>
  <si>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</si>
  <si>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</si>
  <si>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</si>
  <si>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</si>
  <si>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</si>
  <si>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</si>
  <si>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</si>
  <si>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</si>
  <si>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</si>
  <si>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</si>
  <si>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</si>
  <si>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</si>
  <si>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</si>
  <si>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</si>
  <si>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</si>
  <si>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</si>
  <si>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</si>
  <si>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</si>
  <si>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</si>
  <si>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</si>
  <si>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</si>
  <si>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</si>
  <si>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</si>
  <si>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</si>
  <si>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</si>
  <si>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</si>
  <si>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</si>
  <si>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</si>
  <si>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</si>
  <si>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</si>
  <si>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</si>
  <si>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</si>
  <si>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</si>
  <si>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</si>
  <si>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</si>
  <si>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</si>
  <si>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</si>
  <si>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</si>
  <si>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</si>
  <si>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</si>
  <si>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</si>
  <si>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</si>
  <si>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</si>
  <si>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</si>
  <si>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</si>
  <si>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</si>
  <si>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</si>
  <si>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</si>
  <si>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</si>
  <si>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</si>
  <si>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</si>
  <si>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</si>
  <si>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</si>
  <si>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</si>
  <si>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</si>
  <si>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</si>
  <si>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</si>
  <si>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</si>
  <si>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</si>
  <si>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</si>
  <si>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</si>
  <si>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</si>
  <si>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</si>
  <si>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</si>
  <si>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</si>
  <si>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</si>
  <si>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</si>
  <si>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</si>
  <si>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</si>
  <si>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</si>
  <si>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</si>
  <si>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</si>
  <si>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</si>
  <si>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</si>
  <si>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</si>
  <si>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</si>
  <si>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</si>
  <si>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</si>
  <si>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</si>
  <si>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</si>
  <si>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</si>
  <si>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</si>
  <si>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</si>
  <si>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</si>
  <si>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</si>
  <si>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</si>
  <si>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</si>
  <si>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</si>
  <si>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</si>
  <si>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</si>
  <si>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</si>
  <si>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</si>
  <si>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</si>
  <si>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</si>
  <si>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</si>
  <si>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</si>
  <si>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</si>
  <si>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</si>
  <si>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</si>
  <si>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</si>
  <si>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</si>
  <si>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</si>
  <si>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</si>
  <si>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</si>
  <si>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</si>
  <si>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</si>
  <si>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</si>
  <si>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</si>
  <si>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</si>
  <si>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</si>
  <si>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</si>
  <si>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</si>
  <si>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</si>
  <si>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</si>
  <si>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</si>
  <si>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</si>
  <si>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</si>
  <si>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</si>
  <si>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</si>
  <si>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</si>
  <si>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</si>
  <si>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</si>
  <si>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</si>
  <si>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</si>
  <si>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</si>
  <si>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</si>
  <si>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</si>
  <si>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</si>
  <si>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</si>
  <si>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</si>
  <si>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</si>
  <si>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</si>
  <si>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</si>
  <si>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</si>
  <si>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</si>
  <si>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</si>
  <si>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</si>
  <si>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</si>
  <si>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</si>
  <si>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</si>
  <si>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</si>
  <si>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</si>
  <si>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</si>
  <si>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</si>
  <si>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</si>
  <si>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</si>
  <si>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</si>
  <si>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</si>
  <si>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</si>
  <si>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</si>
  <si>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</si>
  <si>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</si>
  <si>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</si>
  <si>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</si>
  <si>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</si>
  <si>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</si>
  <si>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</si>
  <si>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</si>
  <si>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</si>
  <si>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</si>
  <si>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</si>
  <si>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</si>
  <si>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</si>
  <si>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</si>
  <si>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</si>
  <si>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</si>
  <si>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</si>
  <si>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</si>
  <si>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</si>
  <si>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</si>
  <si>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</si>
  <si>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</si>
  <si>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</si>
  <si>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</si>
  <si>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</si>
  <si>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</si>
  <si>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</si>
  <si>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</si>
  <si>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</si>
  <si>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</si>
  <si>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</si>
  <si>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</si>
  <si>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</si>
  <si>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</si>
  <si>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</si>
  <si>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</si>
  <si>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</si>
  <si>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</si>
  <si>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</si>
  <si>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</si>
  <si>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</si>
  <si>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</si>
  <si>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</si>
  <si>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</si>
  <si>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</si>
  <si>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</si>
  <si>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</si>
  <si>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</si>
  <si>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</si>
  <si>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</si>
  <si>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</si>
  <si>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</si>
  <si>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</si>
  <si>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</si>
  <si>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</si>
  <si>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</si>
  <si>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</si>
  <si>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</si>
  <si>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</si>
  <si>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</si>
  <si>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</si>
  <si>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</si>
  <si>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</si>
  <si>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</si>
  <si>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</si>
  <si>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</si>
  <si>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</si>
  <si>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</si>
  <si>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</si>
  <si>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</si>
  <si>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</si>
  <si>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</si>
  <si>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</si>
  <si>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</si>
  <si>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</si>
  <si>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</si>
  <si>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</si>
  <si>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</si>
  <si>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</si>
  <si>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</si>
  <si>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</si>
  <si>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</si>
  <si>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</si>
  <si>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</si>
  <si>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</si>
  <si>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</si>
  <si>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</si>
  <si>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</si>
  <si>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</si>
  <si>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</si>
  <si>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</si>
  <si>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</si>
  <si>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</si>
  <si>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</si>
  <si>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</si>
  <si>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</si>
  <si>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</si>
  <si>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</si>
  <si>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</si>
  <si>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</si>
  <si>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</si>
  <si>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</si>
  <si>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</si>
  <si>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</si>
  <si>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</si>
  <si>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</si>
  <si>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</si>
  <si>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</si>
  <si>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</si>
  <si>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</si>
  <si>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</si>
  <si>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</si>
  <si>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</si>
  <si>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</si>
  <si>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</si>
  <si>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</si>
  <si>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</si>
  <si>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</si>
  <si>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</si>
  <si>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</si>
  <si>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</si>
  <si>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</si>
  <si>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</si>
  <si>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</si>
  <si>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</si>
  <si>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</si>
  <si>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</si>
  <si>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</si>
  <si>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</si>
  <si>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</si>
  <si>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</si>
  <si>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</si>
  <si>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</si>
  <si>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</si>
  <si>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</si>
  <si>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</si>
  <si>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</si>
  <si>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</si>
  <si>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</si>
  <si>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</si>
  <si>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</si>
  <si>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</si>
  <si>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</si>
  <si>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</si>
  <si>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</si>
  <si>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</si>
  <si>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</si>
  <si>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</si>
  <si>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</si>
  <si>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</si>
  <si>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</si>
  <si>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</si>
  <si>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</si>
  <si>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</si>
  <si>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</si>
  <si>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</si>
  <si>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</si>
  <si>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</si>
  <si>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</si>
  <si>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</si>
  <si>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</si>
  <si>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</si>
  <si>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</si>
  <si>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</si>
  <si>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</si>
  <si>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</si>
  <si>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</si>
  <si>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</si>
  <si>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</si>
  <si>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</si>
  <si>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</si>
  <si>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</si>
  <si>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</si>
  <si>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</si>
  <si>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</si>
  <si>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</si>
  <si>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</si>
  <si>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</si>
  <si>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</si>
  <si>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</si>
  <si>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</si>
  <si>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</si>
  <si>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</si>
  <si>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</si>
  <si>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</si>
  <si>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</si>
  <si>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</si>
  <si>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</si>
  <si>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</si>
  <si>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</si>
  <si>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</si>
  <si>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</si>
  <si>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</si>
  <si>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</si>
  <si>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</si>
  <si>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</si>
  <si>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</si>
  <si>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</si>
  <si>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</si>
  <si>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</si>
  <si>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</si>
  <si>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</si>
  <si>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</si>
  <si>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</si>
  <si>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</si>
  <si>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</si>
  <si>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</si>
  <si>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</si>
  <si>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</si>
  <si>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</si>
  <si>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</si>
  <si>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</si>
  <si>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</si>
  <si>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</si>
  <si>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</si>
  <si>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</si>
  <si>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</si>
  <si>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</si>
  <si>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</si>
  <si>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</si>
  <si>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</si>
  <si>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</si>
  <si>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</si>
  <si>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</si>
  <si>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</si>
  <si>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</si>
  <si>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</si>
  <si>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</si>
  <si>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</si>
  <si>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</si>
  <si>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</si>
  <si>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</si>
  <si>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</si>
  <si>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</si>
  <si>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</si>
  <si>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</si>
  <si>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</si>
  <si>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</si>
  <si>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</si>
  <si>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</si>
  <si>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</si>
  <si>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</si>
  <si>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</si>
  <si>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</si>
  <si>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</si>
  <si>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</si>
  <si>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</si>
  <si>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</si>
  <si>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</si>
  <si>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</si>
  <si>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</si>
  <si>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</si>
  <si>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</si>
  <si>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</si>
  <si>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</si>
  <si>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</si>
  <si>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</si>
  <si>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</si>
  <si>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</si>
  <si>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</si>
  <si>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</si>
  <si>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</si>
  <si>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</si>
  <si>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</si>
  <si>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</si>
  <si>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</si>
  <si>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</si>
  <si>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</si>
  <si>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</si>
  <si>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</si>
  <si>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</si>
  <si>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</si>
  <si>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</si>
  <si>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</si>
  <si>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</si>
  <si>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</si>
  <si>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</si>
  <si>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</si>
  <si>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</si>
  <si>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</si>
  <si>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</si>
  <si>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</si>
  <si>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</si>
  <si>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</si>
  <si>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</si>
  <si>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</si>
  <si>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</si>
  <si>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</si>
  <si>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</si>
  <si>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</si>
  <si>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</si>
  <si>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</si>
  <si>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</si>
  <si>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</si>
  <si>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</si>
  <si>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</si>
  <si>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</si>
  <si>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</si>
  <si>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</si>
  <si>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</si>
  <si>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</si>
  <si>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</si>
  <si>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</si>
  <si>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</si>
  <si>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</si>
  <si>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</si>
  <si>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</si>
  <si>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</si>
  <si>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</si>
  <si>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</si>
  <si>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</si>
  <si>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</si>
  <si>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</si>
  <si>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</si>
  <si>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</si>
  <si>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</si>
  <si>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</si>
  <si>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</si>
  <si>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</si>
  <si>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</si>
  <si>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</si>
  <si>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</si>
  <si>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</si>
  <si>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</si>
  <si>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</si>
  <si>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</si>
  <si>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</si>
  <si>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</si>
  <si>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</si>
  <si>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</si>
  <si>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</si>
  <si>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</si>
  <si>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</si>
  <si>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</si>
  <si>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</si>
  <si>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</si>
  <si>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</si>
  <si>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</si>
  <si>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</si>
  <si>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</si>
  <si>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</si>
  <si>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</si>
  <si>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</si>
  <si>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</si>
  <si>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</si>
  <si>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</si>
  <si>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</si>
  <si>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</si>
  <si>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</si>
  <si>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</si>
  <si>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</si>
  <si>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</si>
  <si>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</si>
  <si>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</si>
  <si>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</si>
  <si>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</si>
  <si>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</si>
  <si>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</si>
  <si>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</si>
  <si>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</si>
  <si>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</si>
  <si>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</si>
  <si>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</si>
  <si>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</si>
  <si>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</si>
  <si>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</si>
  <si>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</si>
  <si>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</si>
  <si>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</si>
  <si>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</si>
  <si>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</si>
  <si>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</si>
  <si>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</si>
  <si>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</si>
  <si>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</si>
  <si>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</si>
  <si>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</si>
  <si>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</si>
  <si>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</si>
  <si>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</si>
  <si>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</si>
  <si>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</si>
  <si>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</si>
  <si>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</si>
  <si>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</si>
  <si>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</si>
  <si>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</si>
  <si>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</si>
  <si>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</si>
  <si>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</si>
  <si>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</si>
  <si>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</si>
  <si>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</si>
  <si>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</si>
  <si>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</si>
  <si>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</si>
  <si>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</si>
  <si>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</si>
  <si>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</si>
  <si>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</si>
  <si>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</si>
  <si>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</si>
  <si>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</si>
  <si>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</si>
  <si>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</si>
  <si>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</si>
  <si>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</si>
  <si>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</si>
  <si>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</si>
  <si>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</si>
  <si>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</si>
  <si>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</si>
  <si>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</si>
  <si>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</si>
  <si>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</si>
  <si>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</si>
  <si>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</si>
  <si>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</si>
  <si>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</si>
  <si>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</si>
  <si>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</si>
  <si>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</si>
  <si>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</si>
  <si>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</si>
  <si>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</si>
  <si>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</si>
  <si>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</si>
  <si>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</si>
  <si>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</si>
  <si>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</si>
  <si>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</si>
  <si>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</si>
  <si>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</si>
  <si>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</si>
  <si>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</si>
  <si>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</si>
  <si>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</si>
  <si>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</si>
  <si>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</si>
  <si>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</si>
  <si>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</si>
  <si>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</si>
  <si>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</si>
  <si>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</si>
  <si>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</si>
  <si>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</si>
  <si>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</si>
  <si>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</si>
  <si>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</si>
  <si>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</si>
  <si>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</si>
  <si>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</si>
  <si>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</si>
  <si>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</si>
  <si>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</si>
  <si>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</si>
  <si>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</si>
  <si>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</si>
  <si>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</si>
  <si>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</si>
  <si>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</si>
  <si>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</si>
  <si>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</si>
  <si>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</si>
  <si>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</si>
  <si>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</si>
  <si>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</si>
  <si>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</si>
  <si>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</si>
  <si>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</si>
  <si>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</si>
  <si>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</si>
  <si>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</si>
  <si>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</si>
  <si>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</si>
  <si>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</si>
  <si>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</si>
  <si>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</si>
  <si>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</si>
  <si>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</si>
  <si>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</si>
  <si>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</si>
  <si>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</si>
  <si>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</si>
  <si>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</si>
  <si>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</si>
  <si>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</si>
  <si>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</si>
  <si>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</si>
  <si>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</si>
  <si>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</si>
  <si>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</si>
  <si>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</si>
  <si>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</si>
  <si>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</si>
  <si>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</si>
  <si>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</si>
  <si>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</si>
  <si>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</si>
  <si>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</si>
  <si>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</si>
  <si>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</si>
  <si>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</si>
  <si>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</si>
  <si>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</si>
  <si>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</si>
  <si>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</si>
  <si>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</si>
  <si>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</si>
  <si>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</si>
  <si>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</si>
  <si>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</si>
  <si>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</si>
  <si>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</si>
  <si>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</si>
  <si>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</si>
  <si>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</si>
  <si>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</si>
  <si>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</si>
  <si>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</si>
  <si>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</si>
  <si>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</si>
  <si>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</si>
  <si>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</si>
  <si>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</si>
  <si>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</si>
  <si>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</si>
  <si>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</si>
  <si>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</si>
  <si>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</si>
  <si>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</si>
  <si>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</si>
  <si>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</si>
  <si>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</si>
  <si>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</si>
  <si>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</si>
  <si>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</si>
  <si>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</si>
  <si>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</si>
  <si>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</si>
  <si>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</si>
  <si>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</si>
  <si>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</si>
  <si>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</si>
  <si>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</si>
  <si>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</si>
  <si>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</si>
  <si>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</si>
  <si>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</si>
  <si>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</si>
  <si>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</si>
  <si>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</si>
  <si>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</si>
  <si>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</si>
  <si>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</si>
  <si>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</si>
  <si>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</si>
  <si>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</si>
  <si>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</si>
  <si>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</si>
  <si>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</si>
  <si>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</si>
  <si>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</si>
  <si>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</si>
  <si>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</si>
  <si>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</si>
  <si>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</si>
  <si>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</si>
  <si>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</si>
  <si>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</si>
  <si>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</si>
  <si>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</si>
  <si>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</si>
  <si>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</si>
  <si>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</si>
  <si>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</si>
  <si>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</si>
  <si>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</si>
  <si>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</si>
  <si>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</si>
  <si>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</si>
  <si>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</si>
  <si>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</si>
  <si>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</si>
  <si>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</si>
  <si>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</si>
  <si>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</si>
  <si>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</si>
  <si>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</si>
  <si>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</si>
  <si>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</si>
  <si>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</si>
  <si>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</si>
  <si>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</si>
  <si>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</si>
  <si>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</si>
  <si>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</si>
  <si>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</si>
  <si>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</si>
  <si>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</si>
  <si>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</si>
  <si>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</si>
  <si>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</si>
  <si>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</si>
  <si>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</si>
  <si>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</si>
  <si>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</si>
  <si>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</si>
  <si>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</si>
  <si>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</si>
  <si>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</si>
  <si>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</si>
  <si>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</si>
  <si>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</si>
  <si>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</si>
  <si>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</si>
  <si>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</si>
  <si>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</si>
  <si>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</si>
  <si>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</si>
  <si>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</si>
  <si>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</si>
  <si>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</si>
  <si>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</si>
  <si>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</si>
  <si>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</si>
  <si>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</si>
  <si>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</si>
  <si>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</si>
  <si>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</si>
  <si>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</si>
  <si>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</si>
  <si>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</si>
  <si>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</si>
  <si>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</si>
  <si>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</si>
  <si>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</si>
  <si>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</si>
  <si>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</si>
  <si>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</si>
  <si>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</si>
  <si>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</si>
  <si>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</si>
  <si>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</si>
  <si>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</si>
  <si>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</si>
  <si>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</si>
  <si>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</si>
  <si>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</si>
  <si>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</si>
  <si>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</si>
  <si>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</si>
  <si>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</si>
  <si>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</si>
  <si>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</si>
  <si>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</si>
  <si>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</si>
  <si>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</si>
  <si>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</si>
  <si>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</si>
  <si>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</si>
  <si>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</si>
  <si>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</si>
  <si>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</si>
  <si>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</si>
  <si>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</si>
  <si>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</si>
  <si>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</si>
  <si>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</si>
  <si>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</si>
  <si>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</si>
  <si>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</si>
  <si>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</si>
  <si>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</si>
  <si>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</si>
  <si>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</si>
  <si>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</si>
  <si>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</si>
  <si>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</si>
  <si>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</si>
  <si>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</si>
  <si>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</si>
  <si>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</si>
  <si>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</si>
  <si>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</si>
  <si>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</si>
  <si>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</si>
  <si>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</si>
  <si>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</si>
  <si>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</si>
  <si>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</si>
  <si>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</si>
  <si>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</si>
  <si>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</si>
  <si>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</si>
  <si>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</si>
  <si>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</si>
  <si>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</si>
  <si>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</si>
  <si>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</si>
  <si>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</si>
  <si>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</si>
  <si>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</si>
  <si>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</si>
  <si>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</si>
  <si>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</si>
  <si>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</si>
  <si>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</si>
  <si>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</si>
  <si>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</si>
  <si>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</si>
  <si>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</si>
  <si>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</si>
  <si>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</si>
  <si>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</si>
  <si>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</si>
  <si>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</si>
  <si>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</si>
  <si>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</si>
  <si>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</si>
  <si>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</si>
  <si>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</si>
  <si>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</si>
  <si>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</si>
  <si>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</si>
  <si>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</si>
  <si>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</si>
  <si>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</si>
  <si>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</si>
  <si>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</si>
  <si>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</si>
  <si>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</si>
  <si>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</si>
  <si>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</si>
  <si>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</si>
  <si>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</si>
  <si>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</si>
  <si>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</si>
  <si>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</si>
  <si>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</si>
  <si>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</si>
  <si>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</si>
  <si>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</si>
  <si>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</si>
  <si>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</si>
  <si>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</si>
  <si>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</si>
  <si>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</si>
  <si>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</si>
  <si>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</si>
  <si>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</si>
  <si>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</si>
  <si>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</si>
  <si>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</si>
  <si>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</si>
  <si>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</si>
  <si>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</si>
  <si>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</si>
  <si>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</si>
  <si>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</si>
  <si>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</si>
  <si>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</si>
  <si>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</si>
  <si>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</si>
  <si>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</si>
  <si>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</si>
  <si>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</si>
  <si>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</si>
  <si>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</si>
  <si>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</si>
  <si>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</si>
  <si>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</si>
  <si>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</si>
  <si>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</si>
  <si>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</si>
  <si>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</si>
  <si>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</si>
  <si>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</si>
  <si>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</si>
  <si>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</si>
  <si>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</si>
  <si>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</si>
  <si>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</si>
  <si>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</si>
  <si>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</si>
  <si>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</si>
  <si>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</si>
  <si>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</si>
  <si>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</si>
  <si>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</si>
  <si>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</si>
  <si>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</si>
  <si>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</si>
  <si>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</si>
  <si>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</si>
  <si>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</si>
  <si>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</si>
  <si>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</si>
  <si>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</si>
  <si>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</si>
  <si>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</si>
  <si>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</si>
  <si>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</si>
  <si>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</si>
  <si>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</si>
  <si>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</si>
  <si>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</si>
  <si>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</si>
  <si>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</si>
  <si>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</si>
  <si>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</si>
  <si>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</si>
  <si>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</si>
  <si>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</si>
  <si>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</si>
  <si>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</si>
  <si>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</si>
  <si>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</si>
  <si>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</si>
  <si>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</si>
  <si>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</si>
  <si>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</si>
  <si>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</si>
  <si>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</si>
  <si>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</si>
  <si>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</si>
  <si>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</si>
  <si>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</si>
  <si>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</si>
  <si>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</si>
  <si>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</si>
  <si>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</si>
  <si>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</si>
  <si>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</si>
  <si>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</si>
  <si>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</si>
  <si>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</si>
  <si>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</si>
  <si>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</si>
  <si>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</si>
  <si>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</si>
  <si>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</si>
  <si>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</si>
  <si>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</si>
  <si>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</si>
  <si>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</si>
  <si>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</si>
  <si>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</si>
  <si>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</si>
  <si>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</si>
  <si>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</si>
  <si>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</si>
  <si>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</si>
  <si>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</si>
  <si>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</si>
  <si>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</si>
  <si>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</si>
  <si>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</si>
  <si>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</si>
  <si>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</si>
  <si>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</si>
  <si>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</si>
  <si>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</si>
  <si>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</si>
  <si>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</si>
  <si>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</si>
  <si>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</si>
  <si>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</si>
  <si>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</si>
  <si>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</si>
  <si>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</si>
  <si>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</si>
  <si>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</si>
  <si>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</si>
  <si>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</si>
  <si>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</si>
  <si>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</si>
  <si>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</si>
  <si>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</si>
  <si>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</si>
  <si>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</si>
  <si>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</si>
  <si>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</si>
  <si>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</si>
  <si>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</si>
  <si>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</si>
  <si>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</si>
  <si>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</si>
  <si>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</si>
  <si>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</si>
  <si>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</si>
  <si>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</si>
  <si>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</si>
  <si>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</si>
  <si>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</si>
  <si>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</si>
  <si>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</si>
  <si>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</si>
  <si>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</si>
  <si>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</si>
  <si>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</si>
  <si>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</si>
  <si>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</si>
  <si>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</si>
  <si>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</si>
  <si>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</si>
  <si>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</si>
  <si>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</si>
  <si>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</si>
  <si>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</si>
  <si>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</si>
  <si>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</si>
  <si>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</si>
  <si>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</si>
  <si>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</si>
  <si>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</si>
  <si>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</si>
  <si>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</si>
  <si>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</si>
  <si>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</si>
  <si>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</si>
  <si>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</si>
  <si>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</si>
  <si>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</si>
  <si>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</si>
  <si>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</si>
  <si>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</si>
  <si>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</si>
  <si>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</si>
  <si>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</si>
  <si>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</si>
  <si>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</si>
  <si>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</si>
  <si>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</si>
  <si>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</si>
  <si>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</si>
  <si>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</si>
  <si>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</si>
  <si>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</si>
  <si>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</si>
  <si>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</si>
  <si>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</si>
  <si>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</si>
  <si>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</si>
  <si>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</si>
  <si>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</si>
  <si>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</si>
  <si>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</si>
  <si>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</si>
  <si>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</si>
  <si>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</si>
  <si>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</si>
  <si>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</si>
  <si>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</si>
  <si>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</si>
  <si>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</si>
  <si>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</si>
  <si>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</si>
  <si>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</si>
  <si>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</si>
  <si>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</si>
  <si>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</si>
  <si>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</si>
  <si>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</si>
  <si>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</si>
  <si>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</si>
  <si>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</si>
  <si>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</si>
  <si>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</si>
  <si>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</si>
  <si>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</si>
  <si>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</si>
  <si>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</si>
  <si>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</si>
  <si>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</si>
  <si>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</si>
  <si>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</si>
  <si>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</si>
  <si>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</si>
  <si>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</si>
  <si>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</si>
  <si>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</si>
  <si>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</si>
  <si>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</si>
  <si>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</si>
  <si>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</si>
  <si>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</si>
  <si>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</si>
  <si>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</si>
  <si>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</si>
  <si>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</si>
  <si>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</si>
  <si>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</si>
  <si>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</si>
  <si>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</si>
  <si>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</si>
  <si>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</si>
  <si>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</si>
  <si>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</si>
  <si>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</si>
  <si>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</si>
  <si>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</si>
  <si>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</si>
  <si>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</si>
  <si>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</si>
  <si>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</si>
  <si>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</si>
  <si>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</si>
  <si>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</si>
  <si>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</si>
  <si>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</si>
  <si>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</si>
  <si>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</si>
  <si>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</si>
  <si>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</si>
  <si>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</si>
  <si>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</si>
  <si>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</si>
  <si>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</si>
  <si>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</si>
  <si>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</si>
  <si>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</si>
  <si>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</si>
  <si>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</si>
  <si>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</si>
  <si>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</si>
  <si>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</si>
  <si>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</si>
  <si>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</si>
  <si>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</si>
  <si>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</si>
  <si>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</si>
  <si>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</si>
  <si>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</si>
  <si>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</si>
  <si>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</si>
  <si>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</si>
  <si>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</si>
  <si>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</si>
  <si>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</si>
  <si>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</si>
  <si>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</si>
  <si>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</si>
  <si>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</si>
  <si>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</si>
  <si>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</si>
  <si>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</si>
  <si>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</si>
  <si>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</si>
  <si>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</si>
  <si>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</si>
  <si>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</si>
  <si>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</si>
  <si>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</si>
  <si>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</si>
  <si>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</si>
  <si>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</si>
  <si>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</si>
  <si>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</si>
  <si>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</si>
  <si>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</si>
  <si>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</si>
  <si>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</si>
  <si>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</si>
  <si>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</si>
  <si>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</si>
  <si>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</si>
  <si>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</si>
  <si>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</si>
  <si>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</si>
  <si>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</si>
  <si>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</si>
  <si>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</si>
  <si>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</si>
  <si>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</si>
  <si>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</si>
  <si>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</si>
  <si>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</si>
  <si>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</si>
  <si>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</si>
  <si>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</si>
  <si>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</si>
  <si>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</si>
  <si>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</si>
  <si>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</si>
  <si>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</si>
  <si>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</si>
  <si>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</si>
  <si>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</si>
  <si>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</si>
  <si>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</si>
  <si>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</si>
  <si>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</si>
  <si>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</si>
  <si>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</si>
  <si>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</si>
  <si>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</si>
  <si>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</si>
  <si>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</si>
  <si>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</si>
  <si>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</si>
  <si>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</si>
  <si>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</si>
  <si>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</si>
  <si>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</si>
  <si>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</si>
  <si>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</si>
  <si>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</si>
  <si>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</si>
  <si>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</si>
  <si>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</si>
  <si>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</si>
  <si>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</si>
  <si>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</si>
  <si>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</si>
  <si>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</si>
  <si>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</si>
  <si>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</si>
  <si>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</si>
  <si>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</si>
  <si>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</si>
  <si>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</si>
  <si>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</si>
  <si>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</si>
  <si>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</si>
  <si>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</si>
  <si>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</si>
  <si>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</si>
  <si>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</si>
  <si>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</si>
  <si>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</si>
  <si>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</si>
  <si>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</si>
  <si>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</si>
  <si>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</si>
  <si>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</si>
  <si>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</si>
  <si>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</si>
  <si>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</si>
  <si>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</si>
  <si>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</si>
  <si>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</si>
  <si>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</si>
  <si>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</si>
  <si>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</si>
  <si>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</si>
  <si>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</si>
  <si>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</si>
  <si>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</si>
  <si>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</si>
  <si>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</si>
  <si>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</si>
  <si>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</si>
  <si>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</si>
  <si>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</si>
  <si>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</si>
  <si>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</si>
  <si>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</si>
  <si>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</si>
  <si>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</si>
  <si>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</si>
  <si>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</si>
  <si>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</si>
  <si>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</si>
  <si>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</si>
  <si>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</si>
  <si>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</si>
  <si>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</si>
  <si>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</si>
  <si>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</si>
  <si>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</si>
  <si>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</si>
  <si>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</si>
  <si>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</si>
  <si>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</si>
  <si>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</si>
  <si>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</si>
  <si>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</si>
  <si>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</si>
  <si>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</si>
  <si>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</si>
  <si>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</si>
  <si>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</si>
  <si>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</si>
  <si>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</si>
  <si>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</si>
  <si>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</si>
  <si>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</si>
  <si>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</si>
  <si>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</si>
  <si>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</si>
  <si>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</si>
  <si>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</si>
  <si>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</si>
  <si>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</si>
  <si>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</si>
  <si>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</si>
  <si>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</si>
  <si>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</si>
  <si>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</si>
  <si>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</si>
  <si>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</si>
  <si>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</si>
  <si>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</si>
  <si>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</si>
  <si>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</si>
  <si>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</si>
  <si>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</si>
  <si>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</si>
  <si>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</si>
  <si>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</si>
  <si>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</si>
  <si>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</si>
  <si>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</si>
  <si>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</si>
  <si>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</si>
  <si>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</si>
  <si>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</si>
  <si>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</si>
  <si>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</si>
  <si>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</si>
  <si>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</si>
  <si>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</si>
  <si>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</si>
  <si>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</si>
  <si>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</si>
  <si>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</si>
  <si>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</si>
  <si>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</si>
  <si>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</si>
  <si>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</si>
  <si>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</si>
  <si>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</si>
  <si>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</si>
  <si>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</si>
  <si>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</si>
  <si>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</si>
  <si>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</si>
  <si>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</si>
  <si>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</si>
  <si>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</si>
  <si>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</si>
  <si>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</si>
  <si>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</si>
  <si>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</si>
  <si>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</si>
  <si>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</si>
  <si>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</si>
  <si>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</si>
  <si>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</si>
  <si>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</si>
  <si>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</si>
  <si>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</si>
  <si>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</si>
  <si>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</si>
  <si>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</si>
  <si>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</si>
  <si>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</si>
  <si>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</si>
  <si>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</si>
  <si>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</si>
  <si>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</si>
  <si>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</si>
  <si>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</si>
  <si>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</si>
  <si>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</si>
  <si>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</si>
  <si>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</si>
  <si>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</si>
  <si>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</si>
  <si>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</si>
  <si>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</si>
  <si>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</si>
  <si>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</si>
  <si>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</si>
  <si>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</si>
  <si>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</si>
  <si>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</si>
  <si>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</si>
  <si>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</si>
  <si>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</si>
  <si>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</si>
  <si>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</si>
  <si>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</si>
  <si>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</si>
  <si>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</si>
  <si>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</si>
  <si>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</si>
  <si>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</si>
  <si>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</si>
  <si>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</si>
  <si>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</si>
  <si>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</si>
  <si>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</si>
  <si>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</si>
  <si>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</si>
  <si>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</si>
  <si>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</si>
  <si>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</si>
  <si>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</si>
  <si>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</si>
  <si>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</si>
  <si>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</si>
  <si>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</si>
  <si>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</si>
  <si>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</si>
  <si>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</si>
  <si>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</si>
  <si>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</si>
  <si>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</si>
  <si>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</si>
  <si>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</si>
  <si>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</si>
  <si>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</si>
  <si>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</si>
  <si>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</si>
  <si>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</si>
  <si>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</si>
  <si>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</si>
  <si>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</si>
  <si>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</si>
  <si>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</si>
  <si>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</si>
  <si>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</si>
  <si>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</si>
  <si>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</si>
  <si>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</si>
  <si>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</si>
  <si>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</si>
  <si>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</si>
  <si>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</si>
  <si>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</si>
  <si>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</si>
  <si>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</si>
  <si>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</si>
  <si>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</si>
  <si>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</si>
  <si>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</si>
  <si>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</si>
  <si>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</si>
  <si>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</si>
  <si>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</si>
  <si>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</si>
  <si>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</si>
  <si>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</si>
  <si>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</si>
  <si>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</si>
  <si>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</si>
  <si>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</si>
  <si>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</si>
  <si>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</si>
  <si>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</si>
  <si>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</si>
  <si>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</si>
  <si>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</si>
  <si>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</si>
  <si>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</si>
  <si>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</si>
  <si>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</si>
  <si>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</si>
  <si>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</si>
  <si>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</si>
  <si>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</si>
  <si>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</si>
  <si>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</si>
  <si>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</si>
  <si>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</si>
  <si>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</si>
  <si>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</si>
  <si>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</si>
  <si>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</si>
  <si>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</si>
  <si>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</si>
  <si>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</si>
  <si>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</si>
  <si>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</si>
  <si>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</si>
  <si>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</si>
  <si>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</si>
  <si>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</si>
  <si>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</si>
  <si>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</si>
  <si>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</si>
  <si>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</si>
  <si>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</si>
  <si>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</si>
  <si>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</si>
  <si>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</si>
  <si>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</si>
  <si>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</si>
  <si>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</si>
  <si>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</si>
  <si>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</si>
  <si>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</si>
  <si>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</si>
  <si>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</si>
  <si>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</si>
  <si>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</si>
  <si>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</si>
  <si>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</si>
  <si>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</si>
  <si>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</si>
  <si>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</si>
  <si>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</si>
  <si>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</si>
  <si>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</si>
  <si>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</si>
  <si>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</si>
  <si>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</si>
  <si>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</si>
  <si>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</si>
  <si>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</si>
  <si>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</si>
  <si>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</si>
  <si>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</si>
  <si>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</si>
  <si>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</si>
  <si>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</si>
  <si>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</si>
  <si>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</si>
  <si>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</si>
  <si>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</si>
  <si>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</si>
  <si>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</si>
  <si>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</si>
  <si>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</si>
  <si>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</si>
  <si>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</si>
  <si>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</si>
  <si>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</si>
  <si>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</si>
  <si>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</si>
  <si>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</si>
  <si>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</si>
  <si>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</si>
  <si>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</si>
  <si>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</si>
  <si>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</si>
  <si>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</si>
  <si>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</si>
  <si>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</si>
  <si>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</si>
  <si>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</si>
  <si>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</si>
  <si>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</si>
  <si>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</si>
  <si>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</si>
  <si>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</si>
  <si>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</si>
  <si>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</si>
  <si>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</si>
  <si>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</si>
  <si>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</si>
  <si>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</si>
  <si>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</si>
  <si>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</si>
  <si>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</si>
  <si>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</si>
  <si>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</si>
  <si>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</si>
  <si>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</si>
  <si>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</si>
  <si>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</si>
  <si>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</si>
  <si>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</si>
  <si>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</si>
  <si>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</si>
  <si>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</si>
  <si>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</si>
  <si>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</si>
  <si>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</si>
  <si>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</si>
  <si>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</si>
  <si>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</si>
  <si>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</si>
  <si>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</si>
  <si>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</si>
  <si>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</si>
  <si>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</si>
  <si>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</si>
  <si>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</si>
  <si>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</si>
  <si>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</si>
  <si>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</si>
  <si>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</si>
  <si>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</si>
  <si>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</si>
  <si>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</si>
  <si>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</si>
  <si>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</si>
  <si>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</si>
  <si>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</si>
  <si>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</si>
  <si>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</si>
  <si>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</si>
  <si>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</si>
  <si>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</si>
  <si>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</si>
  <si>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</si>
  <si>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</si>
  <si>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</si>
  <si>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</si>
  <si>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</si>
  <si>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</si>
  <si>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</si>
  <si>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</si>
  <si>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</si>
  <si>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</si>
  <si>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</si>
  <si>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</si>
  <si>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</si>
  <si>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</si>
  <si>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</si>
  <si>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</si>
  <si>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</si>
  <si>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</si>
  <si>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</si>
  <si>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</si>
  <si>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</si>
  <si>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</si>
  <si>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</si>
  <si>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</si>
  <si>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</si>
  <si>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</si>
  <si>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</si>
  <si>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</si>
  <si>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</si>
  <si>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</si>
  <si>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</si>
  <si>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</si>
  <si>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</si>
  <si>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</si>
  <si>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</si>
  <si>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</si>
  <si>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</si>
  <si>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</si>
  <si>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</si>
  <si>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</si>
  <si>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</si>
  <si>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</si>
  <si>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</si>
  <si>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</si>
  <si>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</si>
  <si>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</si>
  <si>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</si>
  <si>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</si>
  <si>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</si>
  <si>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</si>
  <si>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</si>
  <si>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</si>
  <si>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</si>
  <si>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</si>
  <si>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</si>
  <si>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</si>
  <si>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</si>
  <si>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</si>
  <si>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</si>
  <si>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</si>
  <si>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</si>
  <si>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</si>
  <si>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</si>
  <si>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</si>
  <si>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</si>
  <si>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</si>
  <si>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</si>
  <si>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</si>
  <si>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</si>
  <si>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</si>
  <si>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</si>
  <si>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</si>
  <si>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</si>
  <si>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</si>
  <si>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</si>
  <si>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</si>
  <si>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</si>
  <si>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</si>
  <si>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</si>
  <si>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</si>
  <si>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</si>
  <si>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</si>
  <si>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</si>
  <si>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</si>
  <si>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</si>
  <si>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</si>
  <si>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</si>
  <si>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</si>
  <si>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</si>
  <si>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</si>
  <si>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</si>
  <si>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</si>
  <si>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</si>
  <si>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</si>
  <si>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</si>
  <si>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</si>
  <si>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</si>
  <si>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</si>
  <si>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</si>
  <si>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</si>
  <si>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</si>
  <si>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</si>
  <si>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</si>
  <si>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</si>
  <si>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</si>
  <si>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</si>
  <si>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</si>
  <si>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</si>
  <si>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</si>
  <si>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</si>
  <si>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</si>
  <si>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</si>
  <si>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</si>
  <si>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</si>
  <si>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</si>
  <si>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</si>
  <si>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</si>
  <si>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</si>
  <si>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</si>
  <si>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</si>
  <si>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</si>
  <si>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</si>
  <si>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</si>
  <si>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</si>
  <si>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</si>
  <si>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</si>
  <si>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</si>
  <si>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</si>
  <si>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</si>
  <si>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</si>
  <si>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</si>
  <si>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</si>
  <si>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</si>
  <si>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</si>
  <si>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</si>
  <si>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</si>
  <si>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</si>
  <si>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</si>
  <si>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</si>
  <si>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</si>
  <si>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</si>
  <si>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</si>
  <si>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</si>
  <si>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</si>
  <si>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</si>
  <si>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</si>
  <si>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</si>
  <si>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</si>
  <si>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</si>
  <si>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</si>
  <si>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</si>
  <si>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</si>
  <si>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</si>
  <si>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</si>
  <si>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</si>
  <si>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</si>
  <si>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</si>
  <si>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</si>
  <si>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</si>
  <si>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</si>
  <si>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</si>
  <si>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</si>
  <si>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</si>
  <si>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</si>
  <si>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</si>
  <si>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</si>
  <si>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</si>
  <si>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</si>
  <si>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</si>
  <si>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</si>
  <si>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</si>
  <si>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</si>
  <si>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</si>
  <si>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</si>
  <si>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</si>
  <si>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</si>
  <si>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</si>
  <si>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</si>
  <si>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</si>
  <si>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</si>
  <si>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</si>
  <si>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</si>
  <si>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</si>
  <si>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</si>
  <si>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</si>
  <si>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</si>
  <si>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</si>
  <si>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</si>
  <si>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</si>
  <si>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</si>
  <si>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</si>
  <si>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</si>
  <si>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</si>
  <si>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</si>
  <si>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</si>
  <si>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</si>
  <si>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</si>
  <si>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</si>
  <si>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</si>
  <si>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</si>
  <si>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</si>
  <si>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</si>
  <si>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</si>
  <si>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</si>
  <si>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</si>
  <si>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</si>
  <si>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</si>
  <si>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</si>
  <si>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</si>
  <si>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</si>
  <si>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</si>
  <si>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</si>
  <si>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</si>
  <si>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</si>
  <si>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</si>
  <si>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</si>
  <si>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</si>
  <si>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</si>
  <si>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</si>
  <si>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</si>
  <si>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</si>
  <si>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</si>
  <si>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</si>
  <si>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</si>
  <si>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</si>
  <si>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</si>
  <si>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</si>
  <si>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</si>
  <si>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</si>
  <si>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</si>
  <si>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</si>
  <si>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</si>
  <si>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</si>
  <si>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</si>
  <si>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</si>
  <si>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</si>
  <si>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</si>
  <si>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</si>
  <si>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</si>
  <si>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</si>
  <si>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</si>
  <si>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</si>
  <si>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</si>
  <si>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</si>
  <si>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</si>
  <si>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</si>
  <si>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</si>
  <si>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</si>
  <si>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</si>
  <si>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</si>
  <si>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</si>
  <si>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</si>
  <si>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</si>
  <si>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</si>
  <si>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</si>
  <si>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</si>
  <si>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</si>
  <si>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</si>
  <si>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</si>
  <si>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</si>
  <si>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</si>
  <si>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</si>
  <si>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</si>
  <si>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</si>
  <si>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</si>
  <si>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</si>
  <si>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</si>
  <si>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</si>
  <si>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</si>
  <si>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</si>
  <si>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</si>
  <si>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</si>
  <si>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</si>
  <si>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</si>
  <si>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</si>
  <si>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</si>
  <si>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</si>
  <si>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</si>
  <si>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</si>
  <si>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</si>
  <si>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</si>
  <si>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</si>
  <si>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</si>
  <si>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</si>
  <si>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</si>
  <si>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</si>
  <si>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</si>
  <si>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</si>
  <si>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</si>
  <si>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</si>
  <si>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</si>
  <si>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</si>
  <si>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</si>
  <si>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</si>
  <si>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</si>
  <si>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</si>
  <si>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</si>
  <si>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</si>
  <si>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</si>
  <si>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</si>
  <si>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</si>
  <si>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</si>
  <si>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</si>
  <si>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</si>
  <si>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</si>
  <si>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</si>
  <si>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</si>
  <si>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</si>
  <si>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</si>
  <si>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</si>
  <si>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</si>
  <si>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</si>
  <si>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</si>
  <si>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</si>
  <si>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</si>
  <si>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</si>
  <si>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</si>
  <si>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</si>
  <si>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</si>
  <si>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</si>
  <si>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</si>
  <si>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</si>
  <si>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</si>
  <si>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</si>
  <si>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</si>
  <si>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</si>
  <si>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</si>
  <si>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</si>
  <si>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</si>
  <si>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</si>
  <si>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</si>
  <si>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</si>
  <si>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</si>
  <si>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</si>
  <si>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</si>
  <si>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</si>
  <si>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</si>
  <si>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</si>
  <si>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</si>
  <si>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</si>
  <si>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</si>
  <si>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</si>
  <si>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</si>
  <si>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</si>
  <si>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</si>
  <si>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</si>
  <si>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</si>
  <si>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</si>
  <si>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</si>
  <si>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</si>
  <si>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</si>
  <si>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</si>
  <si>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</si>
  <si>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</si>
  <si>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</si>
  <si>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</si>
  <si>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</si>
  <si>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</si>
  <si>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</si>
  <si>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</si>
  <si>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</si>
  <si>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</si>
  <si>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</si>
  <si>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</si>
  <si>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</si>
  <si>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</si>
  <si>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</si>
  <si>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</si>
  <si>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</si>
  <si>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</si>
  <si>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</si>
  <si>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</si>
  <si>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</si>
  <si>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</si>
  <si>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</si>
  <si>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</si>
  <si>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</si>
  <si>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</si>
  <si>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</si>
  <si>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</si>
  <si>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</si>
  <si>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</si>
  <si>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</si>
  <si>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</si>
  <si>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</si>
  <si>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</si>
  <si>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</si>
  <si>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</si>
  <si>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</si>
  <si>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</si>
  <si>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</si>
  <si>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</si>
  <si>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</si>
  <si>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</si>
  <si>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</si>
  <si>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</si>
  <si>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</si>
  <si>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</si>
  <si>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</si>
  <si>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</si>
  <si>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</si>
  <si>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</si>
  <si>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</si>
  <si>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</si>
  <si>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</si>
  <si>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</si>
  <si>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</si>
  <si>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</si>
  <si>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</si>
  <si>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</si>
  <si>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</si>
  <si>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</si>
  <si>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</si>
  <si>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</si>
  <si>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</si>
  <si>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</si>
  <si>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</si>
  <si>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</si>
  <si>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</si>
  <si>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</si>
  <si>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</si>
  <si>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</si>
  <si>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</si>
  <si>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</si>
  <si>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</si>
  <si>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</si>
  <si>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</si>
  <si>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</si>
  <si>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</si>
  <si>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</si>
  <si>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</si>
  <si>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</si>
  <si>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</si>
  <si>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</si>
  <si>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</si>
  <si>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</si>
  <si>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</si>
  <si>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</si>
  <si>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</si>
  <si>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</si>
  <si>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</si>
  <si>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</si>
  <si>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</si>
  <si>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</si>
  <si>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</si>
  <si>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</si>
  <si>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</si>
  <si>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</si>
  <si>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</si>
  <si>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</si>
  <si>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</si>
  <si>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</si>
  <si>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</si>
  <si>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</si>
  <si>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</si>
  <si>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</si>
  <si>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</si>
  <si>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</si>
  <si>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</si>
  <si>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</si>
  <si>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</si>
  <si>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</si>
  <si>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</si>
  <si>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</si>
  <si>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</si>
  <si>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</si>
  <si>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</si>
  <si>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</si>
  <si>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</si>
  <si>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</si>
  <si>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</si>
  <si>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</si>
  <si>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</si>
  <si>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</si>
  <si>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</si>
  <si>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</si>
  <si>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</si>
  <si>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</si>
  <si>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</si>
  <si>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</si>
  <si>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</si>
  <si>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</si>
  <si>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</si>
  <si>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</si>
  <si>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</si>
  <si>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</si>
  <si>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</si>
  <si>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</si>
  <si>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</si>
  <si>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</si>
  <si>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</si>
  <si>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</si>
  <si>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</si>
  <si>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</si>
  <si>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</si>
  <si>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</si>
  <si>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</si>
  <si>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</si>
  <si>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</si>
  <si>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</si>
  <si>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</si>
  <si>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</si>
  <si>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</si>
  <si>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</si>
  <si>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</si>
  <si>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</si>
  <si>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</si>
  <si>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</si>
  <si>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</si>
  <si>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</si>
  <si>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</si>
  <si>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</si>
  <si>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</si>
  <si>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</si>
  <si>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</si>
  <si>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</si>
  <si>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</si>
  <si>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</si>
  <si>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</si>
  <si>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</si>
  <si>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</si>
  <si>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</si>
  <si>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</si>
  <si>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</si>
  <si>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</si>
  <si>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</si>
  <si>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</si>
  <si>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</si>
  <si>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</si>
  <si>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</si>
  <si>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</si>
  <si>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</si>
  <si>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</si>
  <si>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</si>
  <si>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</si>
  <si>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</si>
  <si>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</si>
  <si>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</si>
  <si>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</si>
  <si>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</si>
  <si>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</si>
  <si>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</si>
  <si>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</si>
  <si>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</si>
  <si>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</si>
  <si>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</si>
  <si>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</si>
  <si>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</si>
  <si>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</si>
  <si>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</si>
  <si>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</si>
  <si>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</si>
  <si>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</si>
  <si>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</si>
  <si>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</si>
  <si>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</si>
  <si>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</si>
  <si>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</si>
  <si>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</si>
  <si>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</si>
  <si>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</si>
  <si>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</si>
  <si>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</si>
  <si>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</si>
  <si>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</si>
  <si>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</si>
  <si>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</si>
  <si>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</si>
  <si>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</si>
  <si>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</si>
  <si>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</si>
  <si>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</si>
  <si>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</si>
  <si>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</si>
  <si>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</si>
  <si>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</si>
  <si>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</si>
  <si>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</si>
  <si>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</si>
  <si>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</si>
  <si>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</si>
  <si>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</si>
  <si>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</si>
  <si>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</si>
  <si>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</si>
  <si>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</si>
  <si>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</si>
  <si>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</si>
  <si>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</si>
  <si>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</si>
  <si>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</si>
  <si>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</si>
  <si>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</si>
  <si>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</si>
  <si>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</si>
  <si>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</si>
  <si>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</si>
  <si>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</si>
  <si>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</si>
  <si>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</si>
  <si>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</si>
  <si>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</si>
  <si>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</si>
  <si>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</si>
  <si>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</si>
  <si>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</si>
  <si>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</si>
  <si>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</si>
  <si>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</si>
  <si>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</si>
  <si>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</si>
  <si>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</si>
  <si>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</si>
  <si>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</si>
  <si>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</si>
  <si>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</si>
  <si>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</si>
  <si>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</si>
  <si>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</si>
  <si>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</si>
  <si>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</si>
  <si>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</si>
  <si>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</si>
  <si>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</si>
  <si>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</si>
  <si>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</si>
  <si>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</si>
  <si>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</si>
  <si>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</si>
  <si>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</si>
  <si>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</si>
  <si>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</si>
  <si>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</si>
  <si>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</si>
  <si>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</si>
  <si>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</si>
  <si>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</si>
  <si>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</si>
  <si>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</si>
  <si>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</si>
  <si>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</si>
  <si>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</si>
  <si>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</si>
  <si>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</si>
  <si>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</si>
  <si>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</si>
  <si>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</si>
  <si>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</si>
  <si>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</si>
  <si>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</si>
  <si>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</si>
  <si>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</si>
  <si>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</si>
  <si>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</si>
  <si>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</si>
  <si>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</si>
  <si>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</si>
  <si>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</si>
  <si>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</si>
  <si>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</si>
  <si>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</si>
  <si>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</si>
  <si>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</si>
  <si>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</si>
  <si>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</si>
  <si>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</si>
  <si>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</si>
  <si>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</si>
  <si>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</si>
  <si>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</si>
  <si>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</si>
  <si>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</si>
  <si>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</si>
  <si>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</si>
  <si>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</si>
  <si>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</si>
  <si>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</si>
  <si>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</si>
  <si>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</si>
  <si>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</si>
  <si>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</si>
  <si>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</si>
  <si>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</si>
  <si>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</si>
  <si>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</si>
  <si>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</si>
  <si>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</si>
  <si>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</si>
  <si>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</si>
  <si>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</si>
  <si>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</si>
  <si>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</si>
  <si>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</si>
  <si>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</si>
  <si>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</si>
  <si>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</si>
  <si>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</si>
  <si>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</si>
  <si>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</si>
  <si>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</si>
  <si>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</si>
  <si>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</si>
  <si>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</si>
  <si>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</si>
  <si>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</si>
  <si>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</si>
  <si>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</si>
  <si>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</si>
  <si>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</si>
  <si>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</si>
  <si>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</si>
  <si>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</si>
  <si>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</si>
  <si>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</si>
  <si>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</si>
  <si>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</si>
  <si>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</si>
  <si>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</si>
  <si>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</si>
  <si>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</si>
  <si>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</si>
  <si>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</si>
  <si>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</si>
  <si>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</si>
  <si>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</si>
  <si>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</si>
  <si>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</si>
  <si>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</si>
  <si>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</si>
  <si>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</si>
  <si>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</si>
  <si>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</si>
  <si>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</si>
  <si>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</si>
  <si>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</si>
  <si>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</si>
  <si>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</si>
  <si>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</si>
  <si>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</si>
  <si>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</si>
  <si>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</si>
  <si>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</si>
  <si>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</si>
  <si>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</si>
  <si>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</si>
  <si>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</si>
  <si>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</si>
  <si>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</si>
  <si>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</si>
  <si>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</si>
  <si>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</si>
  <si>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</si>
  <si>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</si>
  <si>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</si>
  <si>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</si>
  <si>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</si>
  <si>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</si>
  <si>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</si>
  <si>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</si>
  <si>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</si>
  <si>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</si>
  <si>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</si>
  <si>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</si>
  <si>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</si>
  <si>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</si>
  <si>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</si>
  <si>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</si>
  <si>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</si>
  <si>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</si>
  <si>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</si>
  <si>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</si>
  <si>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</si>
  <si>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</si>
  <si>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</si>
  <si>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</si>
  <si>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</si>
  <si>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</si>
  <si>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</si>
  <si>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</si>
  <si>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</si>
  <si>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</si>
  <si>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</si>
  <si>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</si>
  <si>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</si>
  <si>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</si>
  <si>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</si>
  <si>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</si>
  <si>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</si>
  <si>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</si>
  <si>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</si>
  <si>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</si>
  <si>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</si>
  <si>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</si>
  <si>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</si>
  <si>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</si>
  <si>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</si>
  <si>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</si>
  <si>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</si>
  <si>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</si>
  <si>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</si>
  <si>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</si>
  <si>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</si>
  <si>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</si>
  <si>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</si>
  <si>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</si>
  <si>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</si>
  <si>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</si>
  <si>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</si>
  <si>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</si>
  <si>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</si>
  <si>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</si>
  <si>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</si>
  <si>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</si>
  <si>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</si>
  <si>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</si>
  <si>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</si>
  <si>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</si>
  <si>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</si>
  <si>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</si>
  <si>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</si>
  <si>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</si>
  <si>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</si>
  <si>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</si>
  <si>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</si>
  <si>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</si>
  <si>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</si>
  <si>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</si>
  <si>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</si>
  <si>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</si>
  <si>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</si>
  <si>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</si>
  <si>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</si>
  <si>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</si>
  <si>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</si>
  <si>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</si>
  <si>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</si>
  <si>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</si>
  <si>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</si>
  <si>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</si>
  <si>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</si>
  <si>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</si>
  <si>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</si>
  <si>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</si>
  <si>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</si>
  <si>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</si>
  <si>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</si>
  <si>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</si>
  <si>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</si>
  <si>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</si>
  <si>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</si>
  <si>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</si>
  <si>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</si>
  <si>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</si>
  <si>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</si>
  <si>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</si>
  <si>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</si>
  <si>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</si>
  <si>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</si>
  <si>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</si>
  <si>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</si>
  <si>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</si>
  <si>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</si>
  <si>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</si>
  <si>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</si>
  <si>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</si>
  <si>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</si>
  <si>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</si>
  <si>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</si>
  <si>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</si>
  <si>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</si>
  <si>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</si>
  <si>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</si>
  <si>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</si>
  <si>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</si>
  <si>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</si>
  <si>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</si>
  <si>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</si>
  <si>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</si>
  <si>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</si>
  <si>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</si>
  <si>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</si>
  <si>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</si>
  <si>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</si>
  <si>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</si>
  <si>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</si>
  <si>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</si>
  <si>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</si>
  <si>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</si>
  <si>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</si>
  <si>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</si>
  <si>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</si>
  <si>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</si>
  <si>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</si>
  <si>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</si>
  <si>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</si>
  <si>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</si>
  <si>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</si>
  <si>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</si>
  <si>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</si>
  <si>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</si>
  <si>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</si>
  <si>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</si>
  <si>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</si>
  <si>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</si>
  <si>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</si>
  <si>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</si>
  <si>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</si>
  <si>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</si>
  <si>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</si>
  <si>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</si>
  <si>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</si>
  <si>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</si>
  <si>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</si>
  <si>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</si>
  <si>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</si>
  <si>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</si>
  <si>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</si>
  <si>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</si>
  <si>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</si>
  <si>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</si>
  <si>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</si>
  <si>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</si>
  <si>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</si>
  <si>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</si>
  <si>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</si>
  <si>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</si>
  <si>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</si>
  <si>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</si>
  <si>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</si>
  <si>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</si>
  <si>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</si>
  <si>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</si>
  <si>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</si>
  <si>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</si>
  <si>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</si>
  <si>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</si>
  <si>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</si>
  <si>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</si>
  <si>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</si>
  <si>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</si>
  <si>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</si>
  <si>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</si>
  <si>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</si>
  <si>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</si>
  <si>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</si>
  <si>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</si>
  <si>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</si>
  <si>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</si>
  <si>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</si>
  <si>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</si>
  <si>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</si>
  <si>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</si>
  <si>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</si>
  <si>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</si>
  <si>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</si>
  <si>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</si>
  <si>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</si>
  <si>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</si>
  <si>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</si>
  <si>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</si>
  <si>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</si>
  <si>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</si>
  <si>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</si>
  <si>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</si>
  <si>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</si>
  <si>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</si>
  <si>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</si>
  <si>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</si>
  <si>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</si>
  <si>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</si>
  <si>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</si>
  <si>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</si>
  <si>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</si>
  <si>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</si>
  <si>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</si>
  <si>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</si>
  <si>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</si>
  <si>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</si>
  <si>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</si>
  <si>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</si>
  <si>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</si>
  <si>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</si>
  <si>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</si>
  <si>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</si>
  <si>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</si>
  <si>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</si>
  <si>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</si>
  <si>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</si>
  <si>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</si>
  <si>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</si>
  <si>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</si>
  <si>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</si>
  <si>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</si>
  <si>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</si>
  <si>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</si>
  <si>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</si>
  <si>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</si>
  <si>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</si>
  <si>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</si>
  <si>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</si>
  <si>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</si>
  <si>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</si>
  <si>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</si>
  <si>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</si>
  <si>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</si>
  <si>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</si>
  <si>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</si>
  <si>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</si>
  <si>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</si>
  <si>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</si>
  <si>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</si>
  <si>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</si>
  <si>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</si>
  <si>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</si>
  <si>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</si>
  <si>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</si>
  <si>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</si>
  <si>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</si>
  <si>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</si>
  <si>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</si>
  <si>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</si>
  <si>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</si>
  <si>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</si>
  <si>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</si>
  <si>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</si>
  <si>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</si>
  <si>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</si>
  <si>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</si>
  <si>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</si>
  <si>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</si>
  <si>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</si>
  <si>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</si>
  <si>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</si>
  <si>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</si>
  <si>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</si>
  <si>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</si>
  <si>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</si>
  <si>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</si>
  <si>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</si>
  <si>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</si>
  <si>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</si>
  <si>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</si>
  <si>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</si>
  <si>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</si>
  <si>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</si>
  <si>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</si>
  <si>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</si>
  <si>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</si>
  <si>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</si>
  <si>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</si>
  <si>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</si>
  <si>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</si>
  <si>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</si>
  <si>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</si>
  <si>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</si>
  <si>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</si>
  <si>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</si>
  <si>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</si>
  <si>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</si>
  <si>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</si>
  <si>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</si>
  <si>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</si>
  <si>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</si>
  <si>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</si>
  <si>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</si>
  <si>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</si>
  <si>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</si>
  <si>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</si>
  <si>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</si>
  <si>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</si>
  <si>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</si>
  <si>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</si>
  <si>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</si>
  <si>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</si>
  <si>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</si>
  <si>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</si>
  <si>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</si>
  <si>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</si>
  <si>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</si>
  <si>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</si>
  <si>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</si>
  <si>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</si>
  <si>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</si>
  <si>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</si>
  <si>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</si>
  <si>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</si>
  <si>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</si>
  <si>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</si>
  <si>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</si>
  <si>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</si>
  <si>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</si>
  <si>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</si>
  <si>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</si>
  <si>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</si>
  <si>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</si>
  <si>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</si>
  <si>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</si>
  <si>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</si>
  <si>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</si>
  <si>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</si>
  <si>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</si>
  <si>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</si>
  <si>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</si>
  <si>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</si>
  <si>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</si>
  <si>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</si>
  <si>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</si>
  <si>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</si>
  <si>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</si>
  <si>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</si>
  <si>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</si>
  <si>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</si>
  <si>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</si>
  <si>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</si>
  <si>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</si>
  <si>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</si>
  <si>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</si>
  <si>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</si>
  <si>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</si>
  <si>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</si>
  <si>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</si>
  <si>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</si>
  <si>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</si>
  <si>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</si>
  <si>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</si>
  <si>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</si>
  <si>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</si>
  <si>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</si>
  <si>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</si>
  <si>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</si>
  <si>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</si>
  <si>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</si>
  <si>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</si>
  <si>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</si>
  <si>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</si>
  <si>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</si>
  <si>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</si>
  <si>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</si>
  <si>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</si>
  <si>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</si>
  <si>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</si>
  <si>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</si>
  <si>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</si>
  <si>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</si>
  <si>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</si>
  <si>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</si>
  <si>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</si>
  <si>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</si>
  <si>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</si>
  <si>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</si>
  <si>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</si>
  <si>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</si>
  <si>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</si>
  <si>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</si>
  <si>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</si>
  <si>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</si>
  <si>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</si>
  <si>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</si>
  <si>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</si>
  <si>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</si>
  <si>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</si>
  <si>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</si>
  <si>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</si>
  <si>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</si>
  <si>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</si>
  <si>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</si>
  <si>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</si>
  <si>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</si>
  <si>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</si>
  <si>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</si>
  <si>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</si>
  <si>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</si>
  <si>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</si>
  <si>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</si>
  <si>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</si>
  <si>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</si>
  <si>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</si>
  <si>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</si>
  <si>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</si>
  <si>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</si>
  <si>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</si>
  <si>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</si>
  <si>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</si>
  <si>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</si>
  <si>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</si>
  <si>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</si>
  <si>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</si>
  <si>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</si>
  <si>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</si>
  <si>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</si>
  <si>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</si>
  <si>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</si>
  <si>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</si>
  <si>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</si>
  <si>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</si>
  <si>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</si>
  <si>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</si>
  <si>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</si>
  <si>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</si>
  <si>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</si>
  <si>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</si>
  <si>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</si>
  <si>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</si>
  <si>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</si>
  <si>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</si>
  <si>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</si>
  <si>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</si>
  <si>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</si>
  <si>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</si>
  <si>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</si>
  <si>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</si>
  <si>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</si>
  <si>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</si>
  <si>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</si>
  <si>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</si>
  <si>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</si>
  <si>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</si>
  <si>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</si>
  <si>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</si>
  <si>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</si>
  <si>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</si>
  <si>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</si>
  <si>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</si>
  <si>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</si>
  <si>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</si>
  <si>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</si>
  <si>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</si>
  <si>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</si>
  <si>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</si>
  <si>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</si>
  <si>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</si>
  <si>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</si>
  <si>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</si>
  <si>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</si>
  <si>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</si>
  <si>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</si>
  <si>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</si>
  <si>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</si>
  <si>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</si>
  <si>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</si>
  <si>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</si>
  <si>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</si>
  <si>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</si>
  <si>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</si>
  <si>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</si>
  <si>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</si>
  <si>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</si>
  <si>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</si>
  <si>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</si>
  <si>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</si>
  <si>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</si>
  <si>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</si>
  <si>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</si>
  <si>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</si>
  <si>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</si>
  <si>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</si>
  <si>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</si>
  <si>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</si>
  <si>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</si>
  <si>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</si>
  <si>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</si>
  <si>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</si>
  <si>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</si>
  <si>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</si>
  <si>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</si>
  <si>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</si>
  <si>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</si>
  <si>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</si>
  <si>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</si>
  <si>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</si>
  <si>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</si>
  <si>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</si>
  <si>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</si>
  <si>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</si>
  <si>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</si>
  <si>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</si>
  <si>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</si>
  <si>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</si>
  <si>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</si>
  <si>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</si>
  <si>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</si>
  <si>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</si>
  <si>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</si>
  <si>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</si>
  <si>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</si>
  <si>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</si>
  <si>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</si>
  <si>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</si>
  <si>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</si>
  <si>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</si>
  <si>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</si>
  <si>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</si>
  <si>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</si>
  <si>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</si>
  <si>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</si>
  <si>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</si>
  <si>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</si>
  <si>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</si>
  <si>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</si>
  <si>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</si>
  <si>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</si>
  <si>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</si>
  <si>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</si>
  <si>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</si>
  <si>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</si>
  <si>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</si>
  <si>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</si>
  <si>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</si>
  <si>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</si>
  <si>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</si>
  <si>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</si>
  <si>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</si>
  <si>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</si>
  <si>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</si>
  <si>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</si>
  <si>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</si>
  <si>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</si>
  <si>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</si>
  <si>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</si>
  <si>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</si>
  <si>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</si>
  <si>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</si>
  <si>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</si>
  <si>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</si>
  <si>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</si>
  <si>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</si>
  <si>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</si>
  <si>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</si>
  <si>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</si>
  <si>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</si>
  <si>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</si>
  <si>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</si>
  <si>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</si>
  <si>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</si>
  <si>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</si>
  <si>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</si>
  <si>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</si>
  <si>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</si>
  <si>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</si>
  <si>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</si>
  <si>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</si>
  <si>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</si>
  <si>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</si>
  <si>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</si>
  <si>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</si>
  <si>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</si>
  <si>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</si>
  <si>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</si>
  <si>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</si>
  <si>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</si>
  <si>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</si>
  <si>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</si>
  <si>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</si>
  <si>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</si>
  <si>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</si>
  <si>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</si>
  <si>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</si>
  <si>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</si>
  <si>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</si>
  <si>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</si>
  <si>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</si>
  <si>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</si>
  <si>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</si>
  <si>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</si>
  <si>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</si>
  <si>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</si>
  <si>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</si>
  <si>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</si>
  <si>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</si>
  <si>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</si>
  <si>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</si>
  <si>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</si>
  <si>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</si>
  <si>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</si>
  <si>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</si>
  <si>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</si>
  <si>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</si>
  <si>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</si>
  <si>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</si>
  <si>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</si>
  <si>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</si>
  <si>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</si>
  <si>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</si>
  <si>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</si>
  <si>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</si>
  <si>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</si>
  <si>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</si>
  <si>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</si>
  <si>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</si>
  <si>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</si>
  <si>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</si>
  <si>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</si>
  <si>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</si>
  <si>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</si>
  <si>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</si>
  <si>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</si>
  <si>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</si>
  <si>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</si>
  <si>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</si>
  <si>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</si>
  <si>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</si>
  <si>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</si>
  <si>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</si>
  <si>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</si>
  <si>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</si>
  <si>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</si>
  <si>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</si>
  <si>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</si>
  <si>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</si>
  <si>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</si>
  <si>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</si>
  <si>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</si>
  <si>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</si>
  <si>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</si>
  <si>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</si>
  <si>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</si>
  <si>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</si>
  <si>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</si>
  <si>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</si>
  <si>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</si>
  <si>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</si>
  <si>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</si>
  <si>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</si>
  <si>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</si>
  <si>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</si>
  <si>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</si>
  <si>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</si>
  <si>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</si>
  <si>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</si>
  <si>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</si>
  <si>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</si>
  <si>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</si>
  <si>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</si>
  <si>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</si>
  <si>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</si>
  <si>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</si>
  <si>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</si>
  <si>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</si>
  <si>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</si>
  <si>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</si>
  <si>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</si>
  <si>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</si>
  <si>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</si>
  <si>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</si>
  <si>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</si>
  <si>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</si>
  <si>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</si>
  <si>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</si>
  <si>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</si>
  <si>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</si>
  <si>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</si>
  <si>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</si>
  <si>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</si>
  <si>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</si>
  <si>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</si>
  <si>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</si>
  <si>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</si>
  <si>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</si>
  <si>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</si>
  <si>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</si>
  <si>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</si>
  <si>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</si>
  <si>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</si>
  <si>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</si>
  <si>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</si>
  <si>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</si>
  <si>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</si>
  <si>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</si>
  <si>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</si>
  <si>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</si>
  <si>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</si>
  <si>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</si>
  <si>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</si>
  <si>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</si>
  <si>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</si>
  <si>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</si>
  <si>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</si>
  <si>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</si>
  <si>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</si>
  <si>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</si>
  <si>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</si>
  <si>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</si>
  <si>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</si>
  <si>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</si>
  <si>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</si>
  <si>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</si>
  <si>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</si>
  <si>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</si>
  <si>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</si>
  <si>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</si>
  <si>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</si>
  <si>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</si>
  <si>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</si>
  <si>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</si>
  <si>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</si>
  <si>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</si>
  <si>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</si>
  <si>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</si>
  <si>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</si>
  <si>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</si>
  <si>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</si>
  <si>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</si>
  <si>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</si>
  <si>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</si>
  <si>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</si>
  <si>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</si>
  <si>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</si>
  <si>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</si>
  <si>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</si>
  <si>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</si>
  <si>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</si>
  <si>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</si>
  <si>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</si>
  <si>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</si>
  <si>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</si>
  <si>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</si>
  <si>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</si>
  <si>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</si>
  <si>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</si>
  <si>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</si>
  <si>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</si>
  <si>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</si>
  <si>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</si>
  <si>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</si>
  <si>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</si>
  <si>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</si>
  <si>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</si>
  <si>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</si>
  <si>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</si>
  <si>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</si>
  <si>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</si>
  <si>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</si>
  <si>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</si>
  <si>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</si>
  <si>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</si>
  <si>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</si>
  <si>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</si>
  <si>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</si>
  <si>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</si>
  <si>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</si>
  <si>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</si>
  <si>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</si>
  <si>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</si>
  <si>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</si>
  <si>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</si>
  <si>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</si>
  <si>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</si>
  <si>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</si>
  <si>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</si>
  <si>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</si>
  <si>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</si>
  <si>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</si>
  <si>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</si>
  <si>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</si>
  <si>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</si>
  <si>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</si>
  <si>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</si>
  <si>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</si>
  <si>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</si>
  <si>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</si>
  <si>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</si>
  <si>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</si>
  <si>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</si>
  <si>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</si>
  <si>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</si>
  <si>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</si>
  <si>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</si>
  <si>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</si>
  <si>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</si>
  <si>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</si>
  <si>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</si>
  <si>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</si>
  <si>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</si>
  <si>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</si>
  <si>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</si>
  <si>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</si>
  <si>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</si>
  <si>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</si>
  <si>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</si>
  <si>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</si>
  <si>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</si>
  <si>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</si>
  <si>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</si>
  <si>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</si>
  <si>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</si>
  <si>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</si>
  <si>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</si>
  <si>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</si>
  <si>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</si>
  <si>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</si>
  <si>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</si>
  <si>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</si>
  <si>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</si>
  <si>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</si>
  <si>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</si>
  <si>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</si>
  <si>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</si>
  <si>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</si>
  <si>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</si>
  <si>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</si>
  <si>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</si>
  <si>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</si>
  <si>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</si>
  <si>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</si>
  <si>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</si>
  <si>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</si>
  <si>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</si>
  <si>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</si>
  <si>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</si>
  <si>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</si>
  <si>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</si>
  <si>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</si>
  <si>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</si>
  <si>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</si>
  <si>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</si>
  <si>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</si>
  <si>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</si>
  <si>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</si>
  <si>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</si>
  <si>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</si>
  <si>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</si>
  <si>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</si>
  <si>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</si>
  <si>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</si>
  <si>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</si>
  <si>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</si>
  <si>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</si>
  <si>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</si>
  <si>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</si>
  <si>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</si>
  <si>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</si>
  <si>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</si>
  <si>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</si>
  <si>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</si>
  <si>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</si>
  <si>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</si>
  <si>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</si>
  <si>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</si>
  <si>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</si>
  <si>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</si>
  <si>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</si>
  <si>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</si>
  <si>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</si>
  <si>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</si>
  <si>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</si>
  <si>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</si>
  <si>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</si>
  <si>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</si>
  <si>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</si>
  <si>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</si>
  <si>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</si>
  <si>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</si>
  <si>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</si>
  <si>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</si>
  <si>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</si>
  <si>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</si>
  <si>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</si>
  <si>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</si>
  <si>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</si>
  <si>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</si>
  <si>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</si>
  <si>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</si>
  <si>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</si>
  <si>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</si>
  <si>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</si>
  <si>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</si>
  <si>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</si>
  <si>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</si>
  <si>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</si>
  <si>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</si>
  <si>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</si>
  <si>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</si>
  <si>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</si>
  <si>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</si>
  <si>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</si>
  <si>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</si>
  <si>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</si>
  <si>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</si>
  <si>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</si>
  <si>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</si>
  <si>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</si>
  <si>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</si>
  <si>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</si>
  <si>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</si>
  <si>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</si>
  <si>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</si>
  <si>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</si>
  <si>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</si>
  <si>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</si>
  <si>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</si>
  <si>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</si>
  <si>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</si>
  <si>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</si>
  <si>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</si>
  <si>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</si>
  <si>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</si>
  <si>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</si>
  <si>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</si>
  <si>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</si>
  <si>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</si>
  <si>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</si>
  <si>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</si>
  <si>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</si>
  <si>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</si>
  <si>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</si>
  <si>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</si>
  <si>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</si>
  <si>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</si>
  <si>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</si>
  <si>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</si>
  <si>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</si>
  <si>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</si>
  <si>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</si>
  <si>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</si>
  <si>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</si>
  <si>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</si>
  <si>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</si>
  <si>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</si>
  <si>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</si>
  <si>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</si>
  <si>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</si>
  <si>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</si>
  <si>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</si>
  <si>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</si>
  <si>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</si>
  <si>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</si>
  <si>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</si>
  <si>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</si>
  <si>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</si>
  <si>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</si>
  <si>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</si>
  <si>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</si>
  <si>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</si>
  <si>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</si>
  <si>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</si>
  <si>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</si>
  <si>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</si>
  <si>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</si>
  <si>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</si>
  <si>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</si>
  <si>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</si>
  <si>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</si>
  <si>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</si>
  <si>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</si>
  <si>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</si>
  <si>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</si>
  <si>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</si>
  <si>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</si>
  <si>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</si>
  <si>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</si>
  <si>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</si>
  <si>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</si>
  <si>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</si>
  <si>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</si>
  <si>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</si>
  <si>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</si>
  <si>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</si>
  <si>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</si>
  <si>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</si>
  <si>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</si>
  <si>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</si>
  <si>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</si>
  <si>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</si>
  <si>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</si>
  <si>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</si>
  <si>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</si>
  <si>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</si>
  <si>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</si>
  <si>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</si>
  <si>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</si>
  <si>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</si>
  <si>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</si>
  <si>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</si>
  <si>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</si>
  <si>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</si>
  <si>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</si>
  <si>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</si>
  <si>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</si>
  <si>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</si>
  <si>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</si>
  <si>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</si>
  <si>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</si>
  <si>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</si>
  <si>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</si>
  <si>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</si>
  <si>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</si>
  <si>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</si>
  <si>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</si>
  <si>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</si>
  <si>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</si>
  <si>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</si>
  <si>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</si>
  <si>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</si>
  <si>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</si>
  <si>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</si>
  <si>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</si>
  <si>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</si>
  <si>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</si>
  <si>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</si>
  <si>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</si>
  <si>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</si>
  <si>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</si>
  <si>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</si>
  <si>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</si>
  <si>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</si>
  <si>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</si>
  <si>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</si>
  <si>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</si>
  <si>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</si>
  <si>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</si>
  <si>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</si>
  <si>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</si>
  <si>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</si>
  <si>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</si>
  <si>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</si>
  <si>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</si>
  <si>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</si>
  <si>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</si>
  <si>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</si>
  <si>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</si>
  <si>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</si>
  <si>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</si>
  <si>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</si>
  <si>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</si>
  <si>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</si>
  <si>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</si>
  <si>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</si>
  <si>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</si>
  <si>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</si>
  <si>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</si>
  <si>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</si>
  <si>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</si>
  <si>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</si>
  <si>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</si>
  <si>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</si>
  <si>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</si>
  <si>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</si>
  <si>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</si>
  <si>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</si>
  <si>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</si>
  <si>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</si>
  <si>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</si>
  <si>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</si>
  <si>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</si>
  <si>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</si>
  <si>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</si>
  <si>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</si>
  <si>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</si>
  <si>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</si>
  <si>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</si>
  <si>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</si>
  <si>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</si>
  <si>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</si>
  <si>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</si>
  <si>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</si>
  <si>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</si>
  <si>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</si>
  <si>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</si>
  <si>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</si>
  <si>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</si>
  <si>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</si>
  <si>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</si>
  <si>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</si>
  <si>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</si>
  <si>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</si>
  <si>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</si>
  <si>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</si>
  <si>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</si>
  <si>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</si>
  <si>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</si>
  <si>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</si>
  <si>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</si>
  <si>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</si>
  <si>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</si>
  <si>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</si>
  <si>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</si>
  <si>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</si>
  <si>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</si>
  <si>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</si>
  <si>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</si>
  <si>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</si>
  <si>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</si>
  <si>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</si>
  <si>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</si>
  <si>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</si>
  <si>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</si>
  <si>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</si>
  <si>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</si>
  <si>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</si>
  <si>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</si>
  <si>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</si>
  <si>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</si>
  <si>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</si>
  <si>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</si>
  <si>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</si>
  <si>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</si>
  <si>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</si>
  <si>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</si>
  <si>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</si>
  <si>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</si>
  <si>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</si>
  <si>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</si>
  <si>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</si>
  <si>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</si>
  <si>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</si>
  <si>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</si>
  <si>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</si>
  <si>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</si>
  <si>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</si>
  <si>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</si>
  <si>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</si>
  <si>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</si>
  <si>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</si>
  <si>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</si>
  <si>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</si>
  <si>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</si>
  <si>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</si>
  <si>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</si>
  <si>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</si>
  <si>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</si>
  <si>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</si>
  <si>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</si>
  <si>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</si>
  <si>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</si>
  <si>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</si>
  <si>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</si>
  <si>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</si>
  <si>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</si>
  <si>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</si>
  <si>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</si>
  <si>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</si>
  <si>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</si>
  <si>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</si>
  <si>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</si>
  <si>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</si>
  <si>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</si>
  <si>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</si>
  <si>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</si>
  <si>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</si>
  <si>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</si>
  <si>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</si>
  <si>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</si>
  <si>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</si>
  <si>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</si>
  <si>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</si>
  <si>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</si>
  <si>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</si>
  <si>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</si>
  <si>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</si>
  <si>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</si>
  <si>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</si>
  <si>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</si>
  <si>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</si>
  <si>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</si>
  <si>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</si>
  <si>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</si>
  <si>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</si>
  <si>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</si>
  <si>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</si>
  <si>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</si>
  <si>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</si>
  <si>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</si>
  <si>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</si>
  <si>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</si>
  <si>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</si>
  <si>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</si>
  <si>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</si>
  <si>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</si>
  <si>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</si>
  <si>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</si>
  <si>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</si>
  <si>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</si>
  <si>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</si>
  <si>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</si>
  <si>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</si>
  <si>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</si>
  <si>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</si>
  <si>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</si>
  <si>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</si>
  <si>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</si>
  <si>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</si>
  <si>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</si>
  <si>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</si>
  <si>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</si>
  <si>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</si>
  <si>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</si>
  <si>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</si>
  <si>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</si>
  <si>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</si>
  <si>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</si>
  <si>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</si>
  <si>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</si>
  <si>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</si>
  <si>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</si>
  <si>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</si>
  <si>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</si>
  <si>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</si>
  <si>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</si>
  <si>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</si>
  <si>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</si>
  <si>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</si>
  <si>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</si>
  <si>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</si>
  <si>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</si>
  <si>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</si>
  <si>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</si>
  <si>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</si>
  <si>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</si>
  <si>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</si>
  <si>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</si>
  <si>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</si>
  <si>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</si>
  <si>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</si>
  <si>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</si>
  <si>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</si>
  <si>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</si>
  <si>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</si>
  <si>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</si>
  <si>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</si>
  <si>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</si>
  <si>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</si>
  <si>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</si>
  <si>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</si>
  <si>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</si>
  <si>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</si>
  <si>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</si>
  <si>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</si>
  <si>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</si>
  <si>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</si>
  <si>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</si>
  <si>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</si>
  <si>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</si>
  <si>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</si>
  <si>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</si>
  <si>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</si>
  <si>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</si>
  <si>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</si>
  <si>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</si>
  <si>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</si>
  <si>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</si>
  <si>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</si>
  <si>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</si>
  <si>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</si>
  <si>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</si>
  <si>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</si>
  <si>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</si>
  <si>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</si>
  <si>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</si>
  <si>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</si>
  <si>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</si>
  <si>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</si>
  <si>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</si>
  <si>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</si>
  <si>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</si>
  <si>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</si>
  <si>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</si>
  <si>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</si>
  <si>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</si>
  <si>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</si>
  <si>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</si>
  <si>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</si>
  <si>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</si>
  <si>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</si>
  <si>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</si>
  <si>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</si>
  <si>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</si>
  <si>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</si>
  <si>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</si>
  <si>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</si>
  <si>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</si>
  <si>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</si>
  <si>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</si>
  <si>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</si>
  <si>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</si>
  <si>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</si>
  <si>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</si>
  <si>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</si>
  <si>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</si>
  <si>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</si>
  <si>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</si>
  <si>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</si>
  <si>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</si>
  <si>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</si>
  <si>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</si>
  <si>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</si>
  <si>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</si>
  <si>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</si>
  <si>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</si>
  <si>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</si>
  <si>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</si>
  <si>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</si>
  <si>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</si>
  <si>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</si>
  <si>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</si>
  <si>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</si>
  <si>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</si>
  <si>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</si>
  <si>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</si>
  <si>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</si>
  <si>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</si>
  <si>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</si>
  <si>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</si>
  <si>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</si>
  <si>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</si>
  <si>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</si>
  <si>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</si>
  <si>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</si>
  <si>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</si>
  <si>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</si>
  <si>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</si>
  <si>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</si>
  <si>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</si>
  <si>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</si>
  <si>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</si>
  <si>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</si>
  <si>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</si>
  <si>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</si>
  <si>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</si>
  <si>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</si>
  <si>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</si>
  <si>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</si>
  <si>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</si>
  <si>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</si>
  <si>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</si>
  <si>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</si>
  <si>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</si>
  <si>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</si>
  <si>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</si>
  <si>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</si>
  <si>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</si>
  <si>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</si>
  <si>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</si>
  <si>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</si>
  <si>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</si>
  <si>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</si>
  <si>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</si>
  <si>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</si>
  <si>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</si>
  <si>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</si>
  <si>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</si>
  <si>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</si>
  <si>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</si>
  <si>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</si>
  <si>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</si>
  <si>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</si>
  <si>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</si>
  <si>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</si>
  <si>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</si>
  <si>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</si>
  <si>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</si>
  <si>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</si>
  <si>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</si>
  <si>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</si>
  <si>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</si>
  <si>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</si>
  <si>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</si>
  <si>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</si>
  <si>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</si>
  <si>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</si>
  <si>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</si>
  <si>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</si>
  <si>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</si>
  <si>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</si>
  <si>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</si>
  <si>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</si>
  <si>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</si>
  <si>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</si>
  <si>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</si>
  <si>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</si>
  <si>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</si>
  <si>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</si>
  <si>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</si>
  <si>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</si>
  <si>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</si>
  <si>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</si>
  <si>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</si>
  <si>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</si>
  <si>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</si>
  <si>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</si>
  <si>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</si>
  <si>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</si>
  <si>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</si>
  <si>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</si>
  <si>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</si>
  <si>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</si>
  <si>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</si>
  <si>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</si>
  <si>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</si>
  <si>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</si>
  <si>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</si>
  <si>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</si>
  <si>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</si>
  <si>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</si>
  <si>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</si>
  <si>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</si>
  <si>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</si>
  <si>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</si>
  <si>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</si>
  <si>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</si>
  <si>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</si>
  <si>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</si>
  <si>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</si>
  <si>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</si>
  <si>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</si>
  <si>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</si>
  <si>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</si>
  <si>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</si>
  <si>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</si>
  <si>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</si>
  <si>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</si>
  <si>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</si>
  <si>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</si>
  <si>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</si>
  <si>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</si>
  <si>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</si>
  <si>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</si>
  <si>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</si>
  <si>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</si>
  <si>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</si>
  <si>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</si>
  <si>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</si>
  <si>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</si>
  <si>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</si>
  <si>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</si>
  <si>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</si>
  <si>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</si>
  <si>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</si>
  <si>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</si>
  <si>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</si>
  <si>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</si>
  <si>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</si>
  <si>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</si>
  <si>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</si>
  <si>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</si>
  <si>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</si>
  <si>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</si>
  <si>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</si>
  <si>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</si>
  <si>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</si>
  <si>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</si>
  <si>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</si>
  <si>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</si>
  <si>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</si>
  <si>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</si>
  <si>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</si>
  <si>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</si>
  <si>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</si>
  <si>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</si>
  <si>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</si>
  <si>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</si>
  <si>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</si>
  <si>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</si>
  <si>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</si>
  <si>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</si>
  <si>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</si>
  <si>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</si>
  <si>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</si>
  <si>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</si>
  <si>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</si>
  <si>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</si>
  <si>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</si>
  <si>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</si>
  <si>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</si>
  <si>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</si>
  <si>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</si>
  <si>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</si>
  <si>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</si>
  <si>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</si>
  <si>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</si>
  <si>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</si>
  <si>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</si>
  <si>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</si>
  <si>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</si>
  <si>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</si>
  <si>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</si>
  <si>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</si>
  <si>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</si>
  <si>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</si>
  <si>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</si>
  <si>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</si>
  <si>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</si>
  <si>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</si>
  <si>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</si>
  <si>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</si>
  <si>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</si>
  <si>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</si>
  <si>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</si>
  <si>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</si>
  <si>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</si>
  <si>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</si>
  <si>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</si>
  <si>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</si>
  <si>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</si>
  <si>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</si>
  <si>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</si>
  <si>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</si>
  <si>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</si>
  <si>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</si>
  <si>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</si>
  <si>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</si>
  <si>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</si>
  <si>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</si>
  <si>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</si>
  <si>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</si>
  <si>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</si>
  <si>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</si>
  <si>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</si>
  <si>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</si>
  <si>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</si>
  <si>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</si>
  <si>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</si>
  <si>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</si>
  <si>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</si>
  <si>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</si>
  <si>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</si>
  <si>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</si>
  <si>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</si>
  <si>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</si>
  <si>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</si>
  <si>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</si>
  <si>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</si>
  <si>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</si>
  <si>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</si>
  <si>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</si>
  <si>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</si>
  <si>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</si>
  <si>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</si>
  <si>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</si>
  <si>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</si>
  <si>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</si>
  <si>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</si>
  <si>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</si>
  <si>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</si>
  <si>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</si>
  <si>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</si>
  <si>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</si>
  <si>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</si>
  <si>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</si>
  <si>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</si>
  <si>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</si>
  <si>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</si>
  <si>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</si>
  <si>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</si>
  <si>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</si>
  <si>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</si>
  <si>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</si>
  <si>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</si>
  <si>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</si>
  <si>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</si>
  <si>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</si>
  <si>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</si>
  <si>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</si>
  <si>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</si>
  <si>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</si>
  <si>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</si>
  <si>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</si>
  <si>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</si>
  <si>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</si>
  <si>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</si>
  <si>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</si>
  <si>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</si>
  <si>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</si>
  <si>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</si>
  <si>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</si>
  <si>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</si>
  <si>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</si>
  <si>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</si>
  <si>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</si>
  <si>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</si>
  <si>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</si>
  <si>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</si>
  <si>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</si>
  <si>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</si>
  <si>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</si>
  <si>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</si>
  <si>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</si>
  <si>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</si>
  <si>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</si>
  <si>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</si>
  <si>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</si>
  <si>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</si>
  <si>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</si>
  <si>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</si>
  <si>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</si>
  <si>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</si>
  <si>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</si>
  <si>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</si>
  <si>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</si>
  <si>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</si>
  <si>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</si>
  <si>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</si>
  <si>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</si>
  <si>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</si>
  <si>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</si>
  <si>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</si>
  <si>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</si>
  <si>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</si>
  <si>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</si>
  <si>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</si>
  <si>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</si>
  <si>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</si>
  <si>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</si>
  <si>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</si>
  <si>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</si>
  <si>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</si>
  <si>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</si>
  <si>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</si>
  <si>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</si>
  <si>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</si>
  <si>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</si>
  <si>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</si>
  <si>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</si>
  <si>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</si>
  <si>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</si>
  <si>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</si>
  <si>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</si>
  <si>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</si>
  <si>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</si>
  <si>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</si>
  <si>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</si>
  <si>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</si>
  <si>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</si>
  <si>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</si>
  <si>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</si>
  <si>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</si>
  <si>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</si>
  <si>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</si>
  <si>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</si>
  <si>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</si>
  <si>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</si>
  <si>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</si>
  <si>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</si>
  <si>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</si>
  <si>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</si>
  <si>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</si>
  <si>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</si>
  <si>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</si>
  <si>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</si>
  <si>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</si>
  <si>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</si>
  <si>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</si>
  <si>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</si>
  <si>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</si>
  <si>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</si>
  <si>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</si>
  <si>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</si>
  <si>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</si>
  <si>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</si>
  <si>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</si>
  <si>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</si>
  <si>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</si>
  <si>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</si>
  <si>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</si>
  <si>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</si>
  <si>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</si>
  <si>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</si>
  <si>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</si>
  <si>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</si>
  <si>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</si>
  <si>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</si>
  <si>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</si>
  <si>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</si>
  <si>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</si>
  <si>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</si>
  <si>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</si>
  <si>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</si>
  <si>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</si>
  <si>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</si>
  <si>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</si>
  <si>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</si>
  <si>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</si>
  <si>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</si>
  <si>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</si>
  <si>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</si>
  <si>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</si>
  <si>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</si>
  <si>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</si>
  <si>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</si>
  <si>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</si>
  <si>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</si>
  <si>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</si>
  <si>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</si>
  <si>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</si>
  <si>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</si>
  <si>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</si>
  <si>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</si>
  <si>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</si>
  <si>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</si>
  <si>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</si>
  <si>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</si>
  <si>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</si>
  <si>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</si>
  <si>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</si>
  <si>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</si>
  <si>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</si>
  <si>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</si>
  <si>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</si>
  <si>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</si>
  <si>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</si>
  <si>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</si>
  <si>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</si>
  <si>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</si>
  <si>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</si>
  <si>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</si>
  <si>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</si>
  <si>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</si>
  <si>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</si>
  <si>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</si>
  <si>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</si>
  <si>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</si>
  <si>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</si>
  <si>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</si>
  <si>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</si>
  <si>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</si>
  <si>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</si>
  <si>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</si>
  <si>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</si>
  <si>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</si>
  <si>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</si>
  <si>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</si>
  <si>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</si>
  <si>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</si>
  <si>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</si>
  <si>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</si>
  <si>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</si>
  <si>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</si>
  <si>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</si>
  <si>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</si>
  <si>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</si>
  <si>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</si>
  <si>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</si>
  <si>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</si>
  <si>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</si>
  <si>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</si>
  <si>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</si>
  <si>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</si>
  <si>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</si>
  <si>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</si>
  <si>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</si>
  <si>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</si>
  <si>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</si>
  <si>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</si>
  <si>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</si>
  <si>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</si>
  <si>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</si>
  <si>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</si>
  <si>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</si>
  <si>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</si>
  <si>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</si>
  <si>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</si>
  <si>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</si>
  <si>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</si>
  <si>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</si>
  <si>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</si>
  <si>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</si>
  <si>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</si>
  <si>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</si>
  <si>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</si>
  <si>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</si>
  <si>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</si>
  <si>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</si>
  <si>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</si>
  <si>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</si>
  <si>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</si>
  <si>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</si>
  <si>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</si>
  <si>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</si>
  <si>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</si>
  <si>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</si>
  <si>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</si>
  <si>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</si>
  <si>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</si>
  <si>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</si>
  <si>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</si>
  <si>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</si>
  <si>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</si>
  <si>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</si>
  <si>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</si>
  <si>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</si>
  <si>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</si>
  <si>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</si>
  <si>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</si>
  <si>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</si>
  <si>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</si>
  <si>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</si>
  <si>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</si>
  <si>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</si>
  <si>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</si>
  <si>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</si>
  <si>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</si>
  <si>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</si>
  <si>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</si>
  <si>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</si>
  <si>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</si>
  <si>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</si>
  <si>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</si>
  <si>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</si>
  <si>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</si>
  <si>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</si>
  <si>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</si>
  <si>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</si>
  <si>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</si>
  <si>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</si>
  <si>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</si>
  <si>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</si>
  <si>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</si>
  <si>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</si>
  <si>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</si>
  <si>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</si>
  <si>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</si>
  <si>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</si>
  <si>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</si>
  <si>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</si>
  <si>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</si>
  <si>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</si>
  <si>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</si>
  <si>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</si>
  <si>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</si>
  <si>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</si>
  <si>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</si>
  <si>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</si>
  <si>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</si>
  <si>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</si>
  <si>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</si>
  <si>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</si>
  <si>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</si>
  <si>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</si>
  <si>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</si>
  <si>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</si>
  <si>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</si>
  <si>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</si>
  <si>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</si>
  <si>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</si>
  <si>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</si>
  <si>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</si>
  <si>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</si>
  <si>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</si>
  <si>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</si>
  <si>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</si>
  <si>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</si>
  <si>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</si>
  <si>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</si>
  <si>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</si>
  <si>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</si>
  <si>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</si>
  <si>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</si>
  <si>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</si>
  <si>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</si>
  <si>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</si>
  <si>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</si>
  <si>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</si>
  <si>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</si>
  <si>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</si>
  <si>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</si>
  <si>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</si>
  <si>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</si>
  <si>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</si>
  <si>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</si>
  <si>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</si>
  <si>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</si>
  <si>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</si>
  <si>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</si>
  <si>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</si>
  <si>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</si>
  <si>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</si>
  <si>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</si>
  <si>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</si>
  <si>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</si>
  <si>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</si>
  <si>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</si>
  <si>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</si>
  <si>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</si>
  <si>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</si>
  <si>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</si>
  <si>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</si>
  <si>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</si>
  <si>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</si>
  <si>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</si>
  <si>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</si>
  <si>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</si>
  <si>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</si>
  <si>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</si>
  <si>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</si>
  <si>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</si>
  <si>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</si>
  <si>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</si>
  <si>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</si>
  <si>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</si>
  <si>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</si>
  <si>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</si>
  <si>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</si>
  <si>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</si>
  <si>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</si>
  <si>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</si>
  <si>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</si>
  <si>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</si>
  <si>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</si>
  <si>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</si>
  <si>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</si>
  <si>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</si>
  <si>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</si>
  <si>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</si>
  <si>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</si>
  <si>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</si>
  <si>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</si>
  <si>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</si>
  <si>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</si>
  <si>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</si>
  <si>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</si>
  <si>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</si>
  <si>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</si>
  <si>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</si>
  <si>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</si>
  <si>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</si>
  <si>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</si>
  <si>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</si>
  <si>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</si>
  <si>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</si>
  <si>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</si>
  <si>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</si>
  <si>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</si>
  <si>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</si>
  <si>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</si>
  <si>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</si>
  <si>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</si>
  <si>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</si>
  <si>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</si>
  <si>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</si>
  <si>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</si>
  <si>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</si>
  <si>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</si>
  <si>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</si>
  <si>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</si>
  <si>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</si>
  <si>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</si>
  <si>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</si>
  <si>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</si>
  <si>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</si>
  <si>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</si>
  <si>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</si>
  <si>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</si>
  <si>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</si>
  <si>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</si>
  <si>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</si>
  <si>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</si>
  <si>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</si>
  <si>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</si>
  <si>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</si>
  <si>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</si>
  <si>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</si>
  <si>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</si>
  <si>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</si>
  <si>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</si>
  <si>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</si>
  <si>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</si>
  <si>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</si>
  <si>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</si>
  <si>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</si>
  <si>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</si>
  <si>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</si>
  <si>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</si>
  <si>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</si>
  <si>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</si>
  <si>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</si>
  <si>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</si>
  <si>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</si>
  <si>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</si>
  <si>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</si>
  <si>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</si>
  <si>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</si>
  <si>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</si>
  <si>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</si>
  <si>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</si>
  <si>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</si>
  <si>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</si>
  <si>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</si>
  <si>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</si>
  <si>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</si>
  <si>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</si>
  <si>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</si>
  <si>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</si>
  <si>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</si>
  <si>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</si>
  <si>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</si>
  <si>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</si>
  <si>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</si>
  <si>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</si>
  <si>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</si>
  <si>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</si>
  <si>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</si>
  <si>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</si>
  <si>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</si>
  <si>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</si>
  <si>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</si>
  <si>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</si>
  <si>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</si>
  <si>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</si>
  <si>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</si>
  <si>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</si>
  <si>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</si>
  <si>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</si>
  <si>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</si>
  <si>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</si>
  <si>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</si>
  <si>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</si>
  <si>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</si>
  <si>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</si>
  <si>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</si>
  <si>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</si>
  <si>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</si>
  <si>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</si>
  <si>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</si>
  <si>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</si>
  <si>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</si>
  <si>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</si>
  <si>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</si>
  <si>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</si>
  <si>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</si>
  <si>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</si>
  <si>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</si>
  <si>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</si>
  <si>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</si>
  <si>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</si>
  <si>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</si>
  <si>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</si>
  <si>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</si>
  <si>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</si>
  <si>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</si>
  <si>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</si>
  <si>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</si>
  <si>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</si>
  <si>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</si>
  <si>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</si>
  <si>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</si>
  <si>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</si>
  <si>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</si>
  <si>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</si>
  <si>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</si>
  <si>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</si>
  <si>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</si>
  <si>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</si>
  <si>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</si>
  <si>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</si>
  <si>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</si>
  <si>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</si>
  <si>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</si>
  <si>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</si>
  <si>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</si>
  <si>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</si>
  <si>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</si>
  <si>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</si>
  <si>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</si>
  <si>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</si>
  <si>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</si>
  <si>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</si>
  <si>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</si>
  <si>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</si>
  <si>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</si>
  <si>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</si>
  <si>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</si>
  <si>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</si>
  <si>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</si>
  <si>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</si>
  <si>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</si>
  <si>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</si>
  <si>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</si>
  <si>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</si>
  <si>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</si>
  <si>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</si>
  <si>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</si>
  <si>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</si>
  <si>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</si>
  <si>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</si>
  <si>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</si>
  <si>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</si>
  <si>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</si>
  <si>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</si>
  <si>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</si>
  <si>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</si>
  <si>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</si>
  <si>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</si>
  <si>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</si>
  <si>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</si>
  <si>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</si>
  <si>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</si>
  <si>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</si>
  <si>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</si>
  <si>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</si>
  <si>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</si>
  <si>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</si>
  <si>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</si>
  <si>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</si>
  <si>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</si>
  <si>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</si>
  <si>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</si>
  <si>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</si>
  <si>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</si>
  <si>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</si>
  <si>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</si>
  <si>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</si>
  <si>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</si>
  <si>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</si>
  <si>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</si>
  <si>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</si>
  <si>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</si>
  <si>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</si>
  <si>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</si>
  <si>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</si>
  <si>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</si>
  <si>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</si>
  <si>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</si>
  <si>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</si>
  <si>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</si>
  <si>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</si>
  <si>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</si>
  <si>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</si>
  <si>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</si>
  <si>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</si>
  <si>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</si>
  <si>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</si>
  <si>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</si>
  <si>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</si>
  <si>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</si>
  <si>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</si>
  <si>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</si>
  <si>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</si>
  <si>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</si>
  <si>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</si>
  <si>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</si>
  <si>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</si>
  <si>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</si>
  <si>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</si>
  <si>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</si>
  <si>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</si>
  <si>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</si>
  <si>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</si>
  <si>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</si>
  <si>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</si>
  <si>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</si>
  <si>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</si>
  <si>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</si>
  <si>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</si>
  <si>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</si>
  <si>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</si>
  <si>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</si>
  <si>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</si>
  <si>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</si>
  <si>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</si>
  <si>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</si>
  <si>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</si>
  <si>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</si>
  <si>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</si>
  <si>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</si>
  <si>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</si>
  <si>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</si>
  <si>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</si>
  <si>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</si>
  <si>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</si>
  <si>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</si>
  <si>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</si>
  <si>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</si>
  <si>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</si>
  <si>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</si>
  <si>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</si>
  <si>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</si>
  <si>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</si>
  <si>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</si>
  <si>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</si>
  <si>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</si>
  <si>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</si>
  <si>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</si>
  <si>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</si>
  <si>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</si>
  <si>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</si>
  <si>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</si>
  <si>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</si>
  <si>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</si>
  <si>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</si>
  <si>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</si>
  <si>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</si>
  <si>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</si>
  <si>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</si>
  <si>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</si>
  <si>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</si>
  <si>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</si>
  <si>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</si>
  <si>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</si>
  <si>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</si>
  <si>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</si>
  <si>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</si>
  <si>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</si>
  <si>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</si>
  <si>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</si>
  <si>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</si>
  <si>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</si>
  <si>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</si>
  <si>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</si>
  <si>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</si>
  <si>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</si>
  <si>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</si>
  <si>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</si>
  <si>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</si>
  <si>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</si>
  <si>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</si>
  <si>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</si>
  <si>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</si>
  <si>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</si>
  <si>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</si>
  <si>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</si>
  <si>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</si>
  <si>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</si>
  <si>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</si>
  <si>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</si>
  <si>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</si>
  <si>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</si>
  <si>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</si>
  <si>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</si>
  <si>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</si>
  <si>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</si>
  <si>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</si>
  <si>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</si>
  <si>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</si>
  <si>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</si>
  <si>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</si>
  <si>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</si>
  <si>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</si>
  <si>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</si>
  <si>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</si>
  <si>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</si>
  <si>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</si>
  <si>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</si>
  <si>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</si>
  <si>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</si>
  <si>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</si>
  <si>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</si>
  <si>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</si>
  <si>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</si>
  <si>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</si>
  <si>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</si>
  <si>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</si>
  <si>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</si>
  <si>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</si>
  <si>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</si>
  <si>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</si>
  <si>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</si>
  <si>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</si>
  <si>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</si>
  <si>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</si>
  <si>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</si>
  <si>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</si>
  <si>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</si>
  <si>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</si>
  <si>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</si>
  <si>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</si>
  <si>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</si>
  <si>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</si>
  <si>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</si>
  <si>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</si>
  <si>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</si>
  <si>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</si>
  <si>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</si>
  <si>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</si>
  <si>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</si>
  <si>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</si>
  <si>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</si>
  <si>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</si>
  <si>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</si>
  <si>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</si>
  <si>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</si>
  <si>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</si>
  <si>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</si>
  <si>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</si>
  <si>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</si>
  <si>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</si>
  <si>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</si>
  <si>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</si>
  <si>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</si>
  <si>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</si>
  <si>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</si>
  <si>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</si>
  <si>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</si>
  <si>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</si>
  <si>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</si>
  <si>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</si>
  <si>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</si>
  <si>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</si>
  <si>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</si>
  <si>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</si>
  <si>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</si>
  <si>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</si>
  <si>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</si>
  <si>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</si>
  <si>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</si>
  <si>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</si>
  <si>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</si>
  <si>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</si>
  <si>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</si>
  <si>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</si>
  <si>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</si>
  <si>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</si>
  <si>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</si>
  <si>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</si>
  <si>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</si>
  <si>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</si>
  <si>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</si>
  <si>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</si>
  <si>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</si>
  <si>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</si>
  <si>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</si>
  <si>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</si>
  <si>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</si>
  <si>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</si>
  <si>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</si>
  <si>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</si>
  <si>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</si>
  <si>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</si>
  <si>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</si>
  <si>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</si>
  <si>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</si>
  <si>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</si>
  <si>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</si>
  <si>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</si>
  <si>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</si>
  <si>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</si>
  <si>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</si>
  <si>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</si>
  <si>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</si>
  <si>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</si>
  <si>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</si>
  <si>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</si>
  <si>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</si>
  <si>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</si>
  <si>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</si>
  <si>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</si>
  <si>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</si>
  <si>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</si>
  <si>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</si>
  <si>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</si>
  <si>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</si>
  <si>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</si>
  <si>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</si>
  <si>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</si>
  <si>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</si>
  <si>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</si>
  <si>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</si>
  <si>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</si>
  <si>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</si>
  <si>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</si>
  <si>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</si>
  <si>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</si>
  <si>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</si>
  <si>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</si>
  <si>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</si>
  <si>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</si>
  <si>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</si>
  <si>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</si>
  <si>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</si>
  <si>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</si>
  <si>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</si>
  <si>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</si>
  <si>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</si>
  <si>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</si>
  <si>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</si>
  <si>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</si>
  <si>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</si>
  <si>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</si>
  <si>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</si>
  <si>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</si>
  <si>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</si>
  <si>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</si>
  <si>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</si>
  <si>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</si>
  <si>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</si>
  <si>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</si>
  <si>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</si>
  <si>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</si>
  <si>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</si>
  <si>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</si>
  <si>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</si>
  <si>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</si>
  <si>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</si>
  <si>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</si>
  <si>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</si>
  <si>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</si>
  <si>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</si>
  <si>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</si>
  <si>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</si>
  <si>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</si>
  <si>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</si>
  <si>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</si>
  <si>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</si>
  <si>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</si>
  <si>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</si>
  <si>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</si>
  <si>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</si>
  <si>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</si>
  <si>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</si>
  <si>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</si>
  <si>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</si>
  <si>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</si>
  <si>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</si>
  <si>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</si>
  <si>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</si>
  <si>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</si>
  <si>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</si>
  <si>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</si>
  <si>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</si>
  <si>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</si>
  <si>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</si>
  <si>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</si>
  <si>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</si>
  <si>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</si>
  <si>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</si>
  <si>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</si>
  <si>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</si>
  <si>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</si>
  <si>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</si>
  <si>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</si>
  <si>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</si>
  <si>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</si>
  <si>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</si>
  <si>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</si>
  <si>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</si>
  <si>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</si>
  <si>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</si>
  <si>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</si>
  <si>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</si>
  <si>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</si>
  <si>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</si>
  <si>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</si>
  <si>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</si>
  <si>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</si>
  <si>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</si>
  <si>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</si>
  <si>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</si>
  <si>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</si>
  <si>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</si>
  <si>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</si>
  <si>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</si>
  <si>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</si>
  <si>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</si>
  <si>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</si>
  <si>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</si>
  <si>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</si>
  <si>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</si>
  <si>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</si>
  <si>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</si>
  <si>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</si>
  <si>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</si>
  <si>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</si>
  <si>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</si>
  <si>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</si>
  <si>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</si>
  <si>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</si>
  <si>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</si>
  <si>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</si>
  <si>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</si>
  <si>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</si>
  <si>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</si>
  <si>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</si>
  <si>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</si>
  <si>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</si>
  <si>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</si>
  <si>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</si>
  <si>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</si>
  <si>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</si>
  <si>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</si>
  <si>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</si>
  <si>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</si>
  <si>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</si>
  <si>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</si>
  <si>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</si>
  <si>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</si>
  <si>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</si>
  <si>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</si>
  <si>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</si>
  <si>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</si>
  <si>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</si>
  <si>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</si>
  <si>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</si>
  <si>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</si>
  <si>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</si>
  <si>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</si>
  <si>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</si>
  <si>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</si>
  <si>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</si>
  <si>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</si>
  <si>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</si>
  <si>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</si>
  <si>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</si>
  <si>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</si>
  <si>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</si>
  <si>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</si>
  <si>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</si>
  <si>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</si>
  <si>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</si>
  <si>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</si>
  <si>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</si>
  <si>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</si>
  <si>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</si>
  <si>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</si>
  <si>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</si>
  <si>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</si>
  <si>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</si>
  <si>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</si>
  <si>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</si>
  <si>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</si>
  <si>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</si>
  <si>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</si>
  <si>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</si>
  <si>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</si>
  <si>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</si>
  <si>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</si>
  <si>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</si>
  <si>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</si>
  <si>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</si>
  <si>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</si>
  <si>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</si>
  <si>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</si>
  <si>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</si>
  <si>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</si>
  <si>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</si>
  <si>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</si>
  <si>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</si>
  <si>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</si>
  <si>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</si>
  <si>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</si>
  <si>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</si>
  <si>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</si>
  <si>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</si>
  <si>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</si>
  <si>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</si>
  <si>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</si>
  <si>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</si>
  <si>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</si>
  <si>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</si>
  <si>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</si>
  <si>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</si>
  <si>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</si>
  <si>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</si>
  <si>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</si>
  <si>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</si>
  <si>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</si>
  <si>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</si>
  <si>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</si>
  <si>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</si>
  <si>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</si>
  <si>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</si>
  <si>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</si>
  <si>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</si>
  <si>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</si>
  <si>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</si>
  <si>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</si>
  <si>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</si>
  <si>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</si>
  <si>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</si>
  <si>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</si>
  <si>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</si>
  <si>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</si>
  <si>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</si>
  <si>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</si>
  <si>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</si>
  <si>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</si>
  <si>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</si>
  <si>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</si>
  <si>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</si>
  <si>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</si>
  <si>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</si>
  <si>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</si>
  <si>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</si>
  <si>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</si>
  <si>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</si>
  <si>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</si>
  <si>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</si>
  <si>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</si>
  <si>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</si>
  <si>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</si>
  <si>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</si>
  <si>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</si>
  <si>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</si>
  <si>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</si>
  <si>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</si>
  <si>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</si>
  <si>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</si>
  <si>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</si>
  <si>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</si>
  <si>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</si>
  <si>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</si>
  <si>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</si>
  <si>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</si>
  <si>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</si>
  <si>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</si>
  <si>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</si>
  <si>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</si>
  <si>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</si>
  <si>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</si>
  <si>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</si>
  <si>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</si>
  <si>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</si>
  <si>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</si>
  <si>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</si>
  <si>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</si>
  <si>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</si>
  <si>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</si>
  <si>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</si>
  <si>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</si>
  <si>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</si>
  <si>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</si>
  <si>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</si>
  <si>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</si>
  <si>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</si>
  <si>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</si>
  <si>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</si>
  <si>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</si>
  <si>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</si>
  <si>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</si>
  <si>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</si>
  <si>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</si>
  <si>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</si>
  <si>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</si>
  <si>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</si>
  <si>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</si>
  <si>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</si>
  <si>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</si>
  <si>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</si>
  <si>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</si>
  <si>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</si>
  <si>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</si>
  <si>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</si>
  <si>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</si>
  <si>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</si>
  <si>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</si>
  <si>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</si>
  <si>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</si>
  <si>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</si>
  <si>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</si>
  <si>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</si>
  <si>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</si>
  <si>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</si>
  <si>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</si>
  <si>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</si>
  <si>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</si>
  <si>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</si>
  <si>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</si>
  <si>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</si>
  <si>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</si>
  <si>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</si>
  <si>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</si>
  <si>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</si>
  <si>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</si>
  <si>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</si>
  <si>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</si>
  <si>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</si>
  <si>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</si>
  <si>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</si>
  <si>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</si>
  <si>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</si>
  <si>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</si>
  <si>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</si>
  <si>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</si>
  <si>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</si>
  <si>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</si>
  <si>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</si>
  <si>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</si>
  <si>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</si>
  <si>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</si>
  <si>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</si>
  <si>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</si>
  <si>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</si>
  <si>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</si>
  <si>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</si>
  <si>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</si>
  <si>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</si>
  <si>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</si>
  <si>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</si>
  <si>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</si>
  <si>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</si>
  <si>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</si>
  <si>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</si>
  <si>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</si>
  <si>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</si>
  <si>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</si>
  <si>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</si>
  <si>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</si>
  <si>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</si>
  <si>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</si>
  <si>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</si>
  <si>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</si>
  <si>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</si>
  <si>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</si>
  <si>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</si>
  <si>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</si>
  <si>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</si>
  <si>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</si>
  <si>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</si>
  <si>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</si>
  <si>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</si>
  <si>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</si>
  <si>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</si>
  <si>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</si>
  <si>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</si>
  <si>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</si>
  <si>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</si>
  <si>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</si>
  <si>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</si>
  <si>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</si>
  <si>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</si>
  <si>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</si>
  <si>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</si>
  <si>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</si>
  <si>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</si>
  <si>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</si>
  <si>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</si>
  <si>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</si>
  <si>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</si>
  <si>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</si>
  <si>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</si>
  <si>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</si>
  <si>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</si>
  <si>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</si>
  <si>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</si>
  <si>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</si>
  <si>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</si>
  <si>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</si>
  <si>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</si>
  <si>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</si>
  <si>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</si>
  <si>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</si>
  <si>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</si>
  <si>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</si>
  <si>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</si>
  <si>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</si>
  <si>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</si>
  <si>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</si>
  <si>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</si>
  <si>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</si>
  <si>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</si>
  <si>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</si>
  <si>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</si>
  <si>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</si>
  <si>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</si>
  <si>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</si>
  <si>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</si>
  <si>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</si>
  <si>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</si>
  <si>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</si>
  <si>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</si>
  <si>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</si>
  <si>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</si>
  <si>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</si>
  <si>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</si>
  <si>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</si>
  <si>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</si>
  <si>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</si>
  <si>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</si>
  <si>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</si>
  <si>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</si>
  <si>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</si>
  <si>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</si>
  <si>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</si>
  <si>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</si>
  <si>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</si>
  <si>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</si>
  <si>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</si>
  <si>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</si>
  <si>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</si>
  <si>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</si>
  <si>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</si>
  <si>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</si>
  <si>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</si>
  <si>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</si>
  <si>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</si>
  <si>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</si>
  <si>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</si>
  <si>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</si>
  <si>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</si>
  <si>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</si>
  <si>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</si>
  <si>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</si>
  <si>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</si>
  <si>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</si>
  <si>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</si>
  <si>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</si>
  <si>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</si>
  <si>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</si>
  <si>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</si>
  <si>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</si>
  <si>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</si>
  <si>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</si>
  <si>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</si>
  <si>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</si>
  <si>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</si>
  <si>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</si>
  <si>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</si>
  <si>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</si>
  <si>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</si>
  <si>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</si>
  <si>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</si>
  <si>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</si>
  <si>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</si>
  <si>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</si>
  <si>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</si>
  <si>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</si>
  <si>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</si>
  <si>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</si>
  <si>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</si>
  <si>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</si>
  <si>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</si>
  <si>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</si>
  <si>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</si>
  <si>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</si>
  <si>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</si>
  <si>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</si>
  <si>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</si>
  <si>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</si>
  <si>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</si>
  <si>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</si>
  <si>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</si>
  <si>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</si>
  <si>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</si>
  <si>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</si>
  <si>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</si>
  <si>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</si>
  <si>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</si>
  <si>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</si>
  <si>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</si>
  <si>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</si>
  <si>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</si>
  <si>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</si>
  <si>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</si>
  <si>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</si>
  <si>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</si>
  <si>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</si>
  <si>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</si>
  <si>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</si>
  <si>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</si>
  <si>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</si>
  <si>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</si>
  <si>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</si>
  <si>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</si>
  <si>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</si>
  <si>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</si>
  <si>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</si>
  <si>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</si>
  <si>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</si>
  <si>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</si>
  <si>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</si>
  <si>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</si>
  <si>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</si>
  <si>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</si>
  <si>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</si>
  <si>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</si>
  <si>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</si>
  <si>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</si>
  <si>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</si>
  <si>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</si>
  <si>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</si>
  <si>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</si>
  <si>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</si>
  <si>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</si>
  <si>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</si>
  <si>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</si>
  <si>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</si>
  <si>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</si>
  <si>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</si>
  <si>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</si>
  <si>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</si>
  <si>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</si>
  <si>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</si>
  <si>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</si>
  <si>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</si>
  <si>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</si>
  <si>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</si>
  <si>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</si>
  <si>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</si>
  <si>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</si>
  <si>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</si>
  <si>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</si>
  <si>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</si>
  <si>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</si>
  <si>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</si>
  <si>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</si>
  <si>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</si>
  <si>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</si>
  <si>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</si>
  <si>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</si>
  <si>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</si>
  <si>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</si>
  <si>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</si>
  <si>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</si>
  <si>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</si>
  <si>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</si>
  <si>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</si>
  <si>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</si>
  <si>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</si>
  <si>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</si>
  <si>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</si>
  <si>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</si>
  <si>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</si>
  <si>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</si>
  <si>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</si>
  <si>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</si>
  <si>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</si>
  <si>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</si>
  <si>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</si>
  <si>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</si>
  <si>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</si>
  <si>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</si>
  <si>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</si>
  <si>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</si>
  <si>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</si>
  <si>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</si>
  <si>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</si>
  <si>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</si>
  <si>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</si>
  <si>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</si>
  <si>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</si>
  <si>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</si>
  <si>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</si>
  <si>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</si>
  <si>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</si>
  <si>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</si>
  <si>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</si>
  <si>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</si>
  <si>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</si>
  <si>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</si>
  <si>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</si>
  <si>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</si>
  <si>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</si>
  <si>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</si>
  <si>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</si>
  <si>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</si>
  <si>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</si>
  <si>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</si>
  <si>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</si>
  <si>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</si>
  <si>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</si>
  <si>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</si>
  <si>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</si>
  <si>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</si>
  <si>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</si>
  <si>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</si>
  <si>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</si>
  <si>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</si>
  <si>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</si>
  <si>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</si>
  <si>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</si>
  <si>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</si>
  <si>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</si>
  <si>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</si>
  <si>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</si>
  <si>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</si>
  <si>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</si>
  <si>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</si>
  <si>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</si>
  <si>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</si>
  <si>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</si>
  <si>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</si>
  <si>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</si>
  <si>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</si>
  <si>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</si>
  <si>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</si>
  <si>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</si>
  <si>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</si>
  <si>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</si>
  <si>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</si>
  <si>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</si>
  <si>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</si>
  <si>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</si>
  <si>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</si>
  <si>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</si>
  <si>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</si>
  <si>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</si>
  <si>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</si>
  <si>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</si>
  <si>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</si>
  <si>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</si>
  <si>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</si>
  <si>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</si>
  <si>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</si>
  <si>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</si>
  <si>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</si>
  <si>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</si>
  <si>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</si>
  <si>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</si>
  <si>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</si>
  <si>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</si>
  <si>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</si>
  <si>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</si>
  <si>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</si>
  <si>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</si>
  <si>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</si>
  <si>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</si>
  <si>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</si>
  <si>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</si>
  <si>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</si>
  <si>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</si>
  <si>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</si>
  <si>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</si>
  <si>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</si>
  <si>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</si>
  <si>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</si>
  <si>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</si>
  <si>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</si>
  <si>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</si>
  <si>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</si>
  <si>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</si>
  <si>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</si>
  <si>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</si>
  <si>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</si>
  <si>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</si>
  <si>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</si>
  <si>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</si>
  <si>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</si>
  <si>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</si>
  <si>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</si>
  <si>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</si>
  <si>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</si>
  <si>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</si>
  <si>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</si>
  <si>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</si>
  <si>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</si>
  <si>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</si>
  <si>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</si>
  <si>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</si>
  <si>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</si>
  <si>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</si>
  <si>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</si>
  <si>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</si>
  <si>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</si>
  <si>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</si>
  <si>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</si>
  <si>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</si>
  <si>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</si>
  <si>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</si>
  <si>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</si>
  <si>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</si>
  <si>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</si>
  <si>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</si>
  <si>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</si>
  <si>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</si>
  <si>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</si>
  <si>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</si>
  <si>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</si>
  <si>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</si>
  <si>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</si>
  <si>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</si>
  <si>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</si>
  <si>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</si>
  <si>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</si>
  <si>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</si>
  <si>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</si>
  <si>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</si>
  <si>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</si>
  <si>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</si>
  <si>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</si>
  <si>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</si>
  <si>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</si>
  <si>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</si>
  <si>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</si>
  <si>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</si>
  <si>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</si>
  <si>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</si>
  <si>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</si>
  <si>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</si>
  <si>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</si>
  <si>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</si>
  <si>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</si>
  <si>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</si>
  <si>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</si>
  <si>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</si>
  <si>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</si>
  <si>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</si>
  <si>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</si>
  <si>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</si>
  <si>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</si>
  <si>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</si>
  <si>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</si>
  <si>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</si>
  <si>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</si>
  <si>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</si>
  <si>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</si>
  <si>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</si>
  <si>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</si>
  <si>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</si>
  <si>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</si>
  <si>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</si>
  <si>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</si>
  <si>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</si>
  <si>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</si>
  <si>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</si>
  <si>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</si>
  <si>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</si>
  <si>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</si>
  <si>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</si>
  <si>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</si>
  <si>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</si>
  <si>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</si>
  <si>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</si>
  <si>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</si>
  <si>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</si>
  <si>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</si>
  <si>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</si>
  <si>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</si>
  <si>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</si>
  <si>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</si>
  <si>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</si>
  <si>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</si>
  <si>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</si>
  <si>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</si>
  <si>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</si>
  <si>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</si>
  <si>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</si>
  <si>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</si>
  <si>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</si>
  <si>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</si>
  <si>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</si>
  <si>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</si>
  <si>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</si>
  <si>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</si>
  <si>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</si>
  <si>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</si>
  <si>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</si>
  <si>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</si>
  <si>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</si>
  <si>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</si>
  <si>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</si>
  <si>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</si>
  <si>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</si>
  <si>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</si>
  <si>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</si>
  <si>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</si>
  <si>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</si>
  <si>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</si>
  <si>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</si>
  <si>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</si>
  <si>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</si>
  <si>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</si>
  <si>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</si>
  <si>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</si>
  <si>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</si>
  <si>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</si>
  <si>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</si>
  <si>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</si>
  <si>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</si>
  <si>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</si>
  <si>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</si>
  <si>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</si>
  <si>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</si>
  <si>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</si>
  <si>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</si>
  <si>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</si>
  <si>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</si>
  <si>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</si>
  <si>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</si>
  <si>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</si>
  <si>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</si>
  <si>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</si>
  <si>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</si>
  <si>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</si>
  <si>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</si>
  <si>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</si>
  <si>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</si>
  <si>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</si>
  <si>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</si>
  <si>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</si>
  <si>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</si>
  <si>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</si>
  <si>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</si>
  <si>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</si>
  <si>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</si>
  <si>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</si>
  <si>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</si>
  <si>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</si>
  <si>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</si>
  <si>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</si>
  <si>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</si>
  <si>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</si>
  <si>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</si>
  <si>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</si>
  <si>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</si>
  <si>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</si>
  <si>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</si>
  <si>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</si>
  <si>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</si>
  <si>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</si>
  <si>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</si>
  <si>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</si>
  <si>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</si>
  <si>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</si>
  <si>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</si>
  <si>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</si>
  <si>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</si>
  <si>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</si>
  <si>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</si>
  <si>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</si>
  <si>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</si>
  <si>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</si>
  <si>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</si>
  <si>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</si>
  <si>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</si>
  <si>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</si>
  <si>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</si>
  <si>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</si>
  <si>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</si>
  <si>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</si>
  <si>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</si>
  <si>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</si>
  <si>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</si>
  <si>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</si>
  <si>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</si>
  <si>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</si>
  <si>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</si>
  <si>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</si>
  <si>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</si>
  <si>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</si>
  <si>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</si>
  <si>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</si>
  <si>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</si>
  <si>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</si>
  <si>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</si>
  <si>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</si>
  <si>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</si>
  <si>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</si>
  <si>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</si>
  <si>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</si>
  <si>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</si>
  <si>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</si>
  <si>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</si>
  <si>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</si>
  <si>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</si>
  <si>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</si>
  <si>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</si>
  <si>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</si>
  <si>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</si>
  <si>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</si>
  <si>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</si>
  <si>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</si>
  <si>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</si>
  <si>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</si>
  <si>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</si>
  <si>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</si>
  <si>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</si>
  <si>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</si>
  <si>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</si>
  <si>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</si>
  <si>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</si>
  <si>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</si>
  <si>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</si>
  <si>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</si>
  <si>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</si>
  <si>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</si>
  <si>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</si>
  <si>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</si>
  <si>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</si>
  <si>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</si>
  <si>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</si>
  <si>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</si>
  <si>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</si>
  <si>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</si>
  <si>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</si>
  <si>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</si>
  <si>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</si>
  <si>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</si>
  <si>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</si>
  <si>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</si>
  <si>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</si>
  <si>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</si>
  <si>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</si>
  <si>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</si>
  <si>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</si>
  <si>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</si>
  <si>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</si>
  <si>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</si>
  <si>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</si>
  <si>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</si>
  <si>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</si>
  <si>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</si>
  <si>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</si>
  <si>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</si>
  <si>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</si>
  <si>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</si>
  <si>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</si>
  <si>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</si>
  <si>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</si>
  <si>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</si>
  <si>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</si>
  <si>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</si>
  <si>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</si>
  <si>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</si>
  <si>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</si>
  <si>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</si>
  <si>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</si>
  <si>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</si>
  <si>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</si>
  <si>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</si>
  <si>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</si>
  <si>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</si>
  <si>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</si>
  <si>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</si>
  <si>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</si>
  <si>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</si>
  <si>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</si>
  <si>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</si>
  <si>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</si>
  <si>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</si>
  <si>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</si>
  <si>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</si>
  <si>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</si>
  <si>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</si>
  <si>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</si>
  <si>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</si>
  <si>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</si>
  <si>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</si>
  <si>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</si>
  <si>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</si>
  <si>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</si>
  <si>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</si>
  <si>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</si>
  <si>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</si>
  <si>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</si>
  <si>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</si>
  <si>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</si>
  <si>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</si>
  <si>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</si>
  <si>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</si>
  <si>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</si>
  <si>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</si>
  <si>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</si>
  <si>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</si>
  <si>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</si>
  <si>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</si>
  <si>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</si>
  <si>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</si>
  <si>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</si>
  <si>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</si>
  <si>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</si>
  <si>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</si>
  <si>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</si>
  <si>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</si>
  <si>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</si>
  <si>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</si>
  <si>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</si>
  <si>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</si>
  <si>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</si>
  <si>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</si>
  <si>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</si>
  <si>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</si>
  <si>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</si>
  <si>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</si>
  <si>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</si>
  <si>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</si>
  <si>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</si>
  <si>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</si>
  <si>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</si>
  <si>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</si>
  <si>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</si>
  <si>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</si>
  <si>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</si>
  <si>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</si>
  <si>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</si>
  <si>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</si>
  <si>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</si>
  <si>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</si>
  <si>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</si>
  <si>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</si>
  <si>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</si>
  <si>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</si>
  <si>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</si>
  <si>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</si>
  <si>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</si>
  <si>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</si>
  <si>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</si>
  <si>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</si>
  <si>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</si>
  <si>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</si>
  <si>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</si>
  <si>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</si>
  <si>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</si>
  <si>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</si>
  <si>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</si>
  <si>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</si>
  <si>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</si>
  <si>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</si>
  <si>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</si>
  <si>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</si>
  <si>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</si>
  <si>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</si>
  <si>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</si>
  <si>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</si>
  <si>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</si>
  <si>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</si>
  <si>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</si>
  <si>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</si>
  <si>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</si>
  <si>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</si>
  <si>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</si>
  <si>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</si>
  <si>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</si>
  <si>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</si>
  <si>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</si>
  <si>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</si>
  <si>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</si>
  <si>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</si>
  <si>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</si>
  <si>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</si>
  <si>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</si>
  <si>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</si>
  <si>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</si>
  <si>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</si>
  <si>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</si>
  <si>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</si>
  <si>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</si>
  <si>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</si>
  <si>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</si>
  <si>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</si>
  <si>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</si>
  <si>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</si>
  <si>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</si>
  <si>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</si>
  <si>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</si>
  <si>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</si>
  <si>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</si>
  <si>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</si>
  <si>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</si>
  <si>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</si>
  <si>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</si>
  <si>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</si>
  <si>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</si>
  <si>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</si>
  <si>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</si>
  <si>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</si>
  <si>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</si>
  <si>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</si>
  <si>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</si>
  <si>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</si>
  <si>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</si>
  <si>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</si>
  <si>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</si>
  <si>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</si>
  <si>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</si>
  <si>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</si>
  <si>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</si>
  <si>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</si>
  <si>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</si>
  <si>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</si>
  <si>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</si>
  <si>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</si>
  <si>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</si>
  <si>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</si>
  <si>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</si>
  <si>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</si>
  <si>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</si>
  <si>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</si>
  <si>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</si>
  <si>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</si>
  <si>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</si>
  <si>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</si>
  <si>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</si>
  <si>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</si>
  <si>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</si>
  <si>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</si>
  <si>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</si>
  <si>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</si>
  <si>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</si>
  <si>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</si>
  <si>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</si>
  <si>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</si>
  <si>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</si>
  <si>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</si>
  <si>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</si>
  <si>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</si>
  <si>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</si>
  <si>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</si>
  <si>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</si>
  <si>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</si>
  <si>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</si>
  <si>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</si>
  <si>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</si>
  <si>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</si>
  <si>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</si>
  <si>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</si>
  <si>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</si>
  <si>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</si>
  <si>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</si>
  <si>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</si>
  <si>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</si>
  <si>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</si>
  <si>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</si>
  <si>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</si>
  <si>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</si>
  <si>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</si>
  <si>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</si>
  <si>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</si>
  <si>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</si>
  <si>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</si>
  <si>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</si>
  <si>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</si>
  <si>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</si>
  <si>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</si>
  <si>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</si>
  <si>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</si>
  <si>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</si>
  <si>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</si>
  <si>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</si>
  <si>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</si>
  <si>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</si>
  <si>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</si>
  <si>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</si>
  <si>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</si>
  <si>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</si>
  <si>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</si>
  <si>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</si>
  <si>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</si>
  <si>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</si>
  <si>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</si>
  <si>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</si>
  <si>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</si>
  <si>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</si>
  <si>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</si>
  <si>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</si>
  <si>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</si>
  <si>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</si>
  <si>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</si>
  <si>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</si>
  <si>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</si>
  <si>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</si>
  <si>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</si>
  <si>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</si>
  <si>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</si>
  <si>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</si>
  <si>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</si>
  <si>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</si>
  <si>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</si>
  <si>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</si>
  <si>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</si>
  <si>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</si>
  <si>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</si>
  <si>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</si>
  <si>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</si>
  <si>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</si>
  <si>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</si>
  <si>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</si>
  <si>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</si>
  <si>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</si>
  <si>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</si>
  <si>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</si>
  <si>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</si>
  <si>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</si>
  <si>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</si>
  <si>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</si>
  <si>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</si>
  <si>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</si>
  <si>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</si>
  <si>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</si>
  <si>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</si>
  <si>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</si>
  <si>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</si>
  <si>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</si>
  <si>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</si>
  <si>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</si>
  <si>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</si>
  <si>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</si>
  <si>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</si>
  <si>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</si>
  <si>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</si>
  <si>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</si>
  <si>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</si>
  <si>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</si>
  <si>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</si>
  <si>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</si>
  <si>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</si>
  <si>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</si>
  <si>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</si>
  <si>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</si>
  <si>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</si>
  <si>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</si>
  <si>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</si>
  <si>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</si>
  <si>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</si>
  <si>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</si>
  <si>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</si>
  <si>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</si>
  <si>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</si>
  <si>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</si>
  <si>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</si>
  <si>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</si>
  <si>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</si>
  <si>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</si>
  <si>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</si>
  <si>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</si>
  <si>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</si>
  <si>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</si>
  <si>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</si>
  <si>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</si>
  <si>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</si>
  <si>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</si>
  <si>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</si>
  <si>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</si>
  <si>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</si>
  <si>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</si>
  <si>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</si>
  <si>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</si>
  <si>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</si>
  <si>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</si>
  <si>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</si>
  <si>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</si>
  <si>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</si>
  <si>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</si>
  <si>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</si>
  <si>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</si>
  <si>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</si>
  <si>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</si>
  <si>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</si>
  <si>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</si>
  <si>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</si>
  <si>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</si>
  <si>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</si>
  <si>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</si>
  <si>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</si>
  <si>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</si>
  <si>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</si>
  <si>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</si>
  <si>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</si>
  <si>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</si>
  <si>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</si>
  <si>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</si>
  <si>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</si>
  <si>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</si>
  <si>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</si>
  <si>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</si>
  <si>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</si>
  <si>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</si>
  <si>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</si>
  <si>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</si>
  <si>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</si>
  <si>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</si>
  <si>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</si>
  <si>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</si>
  <si>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</si>
  <si>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</si>
  <si>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</si>
  <si>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</si>
  <si>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</si>
  <si>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</si>
  <si>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</si>
  <si>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</si>
  <si>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</si>
  <si>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</si>
  <si>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</si>
  <si>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</si>
  <si>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</si>
  <si>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</si>
  <si>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</si>
  <si>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</si>
  <si>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</si>
  <si>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</si>
  <si>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</si>
  <si>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</si>
  <si>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</si>
  <si>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</si>
  <si>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</si>
  <si>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</si>
  <si>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</si>
  <si>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</si>
  <si>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</si>
  <si>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</si>
  <si>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</si>
  <si>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</si>
  <si>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</si>
  <si>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</si>
  <si>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</si>
  <si>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</si>
  <si>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</si>
  <si>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</si>
  <si>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</si>
  <si>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</si>
  <si>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</si>
  <si>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</si>
  <si>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</si>
  <si>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</si>
  <si>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</si>
  <si>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</si>
  <si>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</si>
  <si>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</si>
  <si>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</si>
  <si>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</si>
  <si>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</si>
  <si>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</si>
  <si>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</si>
  <si>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</si>
  <si>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</si>
  <si>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</si>
  <si>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</si>
  <si>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</si>
  <si>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</si>
  <si>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</si>
  <si>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</si>
  <si>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</si>
  <si>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</si>
  <si>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</si>
  <si>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</si>
  <si>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</si>
  <si>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</si>
  <si>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</si>
  <si>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</si>
  <si>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</si>
  <si>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</si>
  <si>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</si>
  <si>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</si>
  <si>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</si>
  <si>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</si>
  <si>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</si>
  <si>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</si>
  <si>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</si>
  <si>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</si>
  <si>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</si>
  <si>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</si>
  <si>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</si>
  <si>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</si>
  <si>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</si>
  <si>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</si>
  <si>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</si>
  <si>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</si>
  <si>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</si>
  <si>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</si>
  <si>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</si>
  <si>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</si>
  <si>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</si>
  <si>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</si>
  <si>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</si>
  <si>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</si>
  <si>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</si>
  <si>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</si>
  <si>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</si>
  <si>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</si>
  <si>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</si>
  <si>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</si>
  <si>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</si>
  <si>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</si>
  <si>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</si>
  <si>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</si>
  <si>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</si>
  <si>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</si>
  <si>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</si>
  <si>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</si>
  <si>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</si>
  <si>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</si>
  <si>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</si>
  <si>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</si>
  <si>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</si>
  <si>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</si>
  <si>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</si>
  <si>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</si>
  <si>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</si>
  <si>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</si>
  <si>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</si>
  <si>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</si>
  <si>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</si>
  <si>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</si>
  <si>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</si>
  <si>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</si>
  <si>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</si>
  <si>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</si>
  <si>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</si>
  <si>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</si>
  <si>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</si>
  <si>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</si>
  <si>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</si>
  <si>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</si>
  <si>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</si>
  <si>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</si>
  <si>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</si>
  <si>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</si>
  <si>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</si>
  <si>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</si>
  <si>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</si>
  <si>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</si>
  <si>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</si>
  <si>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</si>
  <si>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</si>
  <si>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</si>
  <si>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</si>
  <si>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</si>
  <si>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</si>
  <si>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</si>
  <si>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</si>
  <si>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</si>
  <si>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</si>
  <si>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</si>
  <si>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</si>
  <si>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</si>
  <si>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</si>
  <si>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</si>
  <si>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</si>
  <si>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</si>
  <si>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</si>
  <si>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</si>
  <si>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</si>
  <si>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</si>
  <si>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</si>
  <si>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</si>
  <si>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</si>
  <si>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</si>
  <si>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</si>
  <si>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</si>
  <si>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</si>
  <si>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</si>
  <si>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</si>
  <si>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</si>
  <si>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</si>
  <si>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</si>
  <si>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</si>
  <si>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</si>
  <si>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</si>
  <si>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</si>
  <si>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</si>
  <si>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</si>
  <si>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</si>
  <si>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</si>
  <si>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</si>
  <si>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</si>
  <si>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</si>
  <si>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</si>
  <si>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</si>
  <si>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</si>
  <si>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</si>
  <si>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</si>
  <si>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</si>
  <si>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</si>
  <si>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</si>
  <si>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</si>
  <si>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</si>
  <si>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</si>
  <si>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</si>
  <si>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</si>
  <si>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</si>
  <si>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</si>
  <si>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</si>
  <si>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</si>
  <si>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</si>
  <si>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</si>
  <si>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</si>
  <si>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</si>
  <si>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</si>
  <si>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</si>
  <si>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</si>
  <si>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</si>
  <si>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</si>
  <si>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</si>
  <si>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</si>
  <si>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</si>
  <si>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</si>
  <si>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</si>
  <si>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</si>
  <si>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</si>
  <si>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</si>
  <si>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</si>
  <si>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</si>
  <si>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</si>
  <si>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</si>
  <si>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</si>
  <si>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</si>
  <si>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</si>
  <si>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</si>
  <si>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</si>
  <si>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</si>
  <si>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</si>
  <si>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</si>
  <si>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</si>
  <si>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</si>
  <si>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</si>
  <si>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</si>
  <si>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</si>
  <si>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</si>
  <si>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</si>
  <si>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</si>
  <si>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</si>
  <si>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</si>
  <si>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</si>
  <si>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</si>
  <si>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</si>
  <si>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</si>
  <si>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</si>
  <si>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</si>
  <si>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</si>
  <si>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</si>
  <si>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</si>
  <si>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</si>
  <si>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</si>
  <si>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</si>
  <si>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</si>
  <si>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</si>
  <si>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</si>
  <si>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</si>
  <si>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</si>
  <si>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</si>
  <si>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</si>
  <si>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</si>
  <si>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</si>
  <si>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</si>
  <si>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</si>
  <si>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</si>
  <si>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</si>
  <si>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</si>
  <si>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</si>
  <si>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</si>
  <si>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</si>
  <si>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</si>
  <si>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</si>
  <si>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</si>
  <si>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</si>
  <si>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</si>
  <si>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</si>
  <si>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</si>
  <si>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</si>
  <si>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</si>
  <si>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</si>
  <si>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</si>
  <si>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</si>
  <si>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</si>
  <si>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</si>
  <si>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</si>
  <si>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</si>
  <si>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</si>
  <si>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</si>
  <si>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</si>
  <si>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</si>
  <si>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</si>
  <si>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</si>
  <si>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</si>
  <si>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</si>
  <si>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</si>
  <si>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</si>
  <si>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</si>
  <si>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</si>
  <si>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</si>
  <si>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</si>
  <si>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</si>
  <si>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</si>
  <si>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</si>
  <si>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</si>
  <si>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</si>
  <si>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</si>
  <si>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</si>
  <si>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</si>
  <si>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</si>
  <si>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</si>
  <si>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</si>
  <si>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</si>
  <si>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</si>
  <si>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</si>
  <si>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</si>
  <si>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</si>
  <si>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</si>
  <si>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</si>
  <si>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</si>
  <si>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</si>
  <si>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</si>
  <si>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</si>
  <si>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</si>
  <si>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</si>
  <si>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</si>
  <si>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</si>
  <si>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</si>
  <si>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</si>
  <si>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</si>
  <si>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</si>
  <si>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</si>
  <si>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</si>
  <si>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</si>
  <si>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</si>
  <si>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</si>
  <si>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</si>
  <si>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</si>
  <si>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</si>
  <si>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</si>
  <si>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</si>
  <si>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</si>
  <si>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</si>
  <si>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</si>
  <si>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</si>
  <si>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</si>
  <si>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</si>
  <si>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</si>
  <si>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</si>
  <si>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</si>
  <si>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</si>
  <si>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</si>
  <si>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</si>
  <si>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</si>
  <si>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</si>
  <si>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</si>
  <si>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</si>
  <si>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</si>
  <si>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</si>
  <si>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</si>
  <si>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</si>
  <si>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</si>
  <si>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</si>
  <si>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</si>
  <si>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</si>
  <si>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</si>
  <si>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</si>
  <si>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</si>
  <si>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</si>
  <si>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</si>
  <si>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</si>
  <si>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</si>
  <si>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</si>
  <si>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</si>
  <si>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</si>
  <si>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</si>
  <si>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</si>
  <si>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</si>
  <si>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</si>
  <si>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</si>
  <si>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</si>
  <si>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</si>
  <si>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</si>
  <si>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</si>
  <si>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</si>
  <si>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</si>
  <si>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</si>
  <si>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</si>
  <si>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</si>
  <si>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</si>
  <si>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</si>
  <si>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</si>
  <si>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</si>
  <si>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</si>
  <si>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</si>
  <si>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</si>
  <si>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</si>
  <si>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</si>
  <si>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</si>
  <si>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</si>
  <si>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</si>
  <si>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</si>
  <si>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</si>
  <si>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</si>
  <si>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</si>
  <si>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</si>
  <si>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</si>
  <si>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</si>
  <si>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</si>
  <si>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</si>
  <si>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</si>
  <si>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</si>
  <si>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</si>
  <si>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</si>
  <si>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</si>
  <si>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</si>
  <si>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</si>
  <si>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</si>
  <si>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</si>
  <si>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</si>
  <si>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</si>
  <si>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</si>
  <si>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</si>
  <si>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</si>
  <si>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</si>
  <si>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</si>
  <si>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</si>
  <si>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</si>
  <si>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</si>
  <si>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</si>
  <si>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</si>
  <si>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</si>
  <si>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</si>
  <si>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</si>
  <si>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</si>
  <si>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</si>
  <si>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</si>
  <si>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</si>
  <si>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</si>
  <si>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</si>
  <si>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</si>
  <si>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</si>
  <si>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</si>
  <si>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</si>
  <si>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</si>
  <si>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</si>
  <si>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</si>
  <si>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</si>
  <si>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</si>
  <si>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</si>
  <si>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</si>
  <si>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</si>
  <si>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</si>
  <si>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</si>
  <si>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</si>
  <si>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</si>
  <si>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</si>
  <si>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</si>
  <si>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</si>
  <si>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</si>
  <si>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</si>
  <si>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</si>
  <si>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</si>
  <si>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</si>
  <si>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</si>
  <si>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</si>
  <si>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</si>
  <si>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</si>
  <si>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</si>
  <si>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</si>
  <si>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</si>
  <si>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</si>
  <si>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</si>
  <si>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</si>
  <si>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</si>
  <si>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</si>
  <si>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</si>
  <si>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</si>
  <si>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</si>
  <si>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</si>
  <si>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</si>
  <si>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</si>
  <si>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</si>
  <si>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</si>
  <si>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</si>
  <si>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</si>
  <si>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</si>
  <si>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</si>
  <si>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</si>
  <si>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</si>
  <si>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</si>
  <si>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</si>
  <si>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</si>
  <si>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</si>
  <si>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</si>
  <si>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</si>
  <si>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</si>
  <si>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</si>
  <si>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</si>
  <si>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</si>
  <si>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</si>
  <si>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</si>
  <si>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</si>
  <si>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</si>
  <si>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</si>
  <si>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</si>
  <si>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</si>
  <si>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</si>
  <si>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</si>
  <si>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</si>
  <si>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</si>
  <si>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</si>
  <si>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</si>
  <si>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</si>
  <si>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</si>
  <si>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</si>
  <si>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</si>
  <si>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</si>
  <si>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</si>
  <si>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</si>
  <si>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</si>
  <si>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</si>
  <si>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</si>
  <si>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</si>
  <si>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</si>
  <si>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</si>
  <si>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</si>
  <si>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</si>
  <si>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</si>
  <si>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</si>
  <si>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</si>
  <si>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</si>
  <si>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</si>
  <si>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</si>
  <si>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</si>
  <si>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</si>
  <si>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</si>
  <si>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</si>
  <si>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</si>
  <si>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</si>
  <si>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</si>
  <si>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</si>
  <si>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</si>
  <si>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</si>
  <si>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</si>
  <si>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</si>
  <si>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</si>
  <si>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</si>
  <si>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</si>
  <si>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</si>
  <si>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</si>
  <si>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</si>
  <si>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</si>
  <si>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</si>
  <si>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</si>
  <si>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</si>
  <si>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</si>
  <si>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</si>
  <si>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</si>
  <si>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</si>
  <si>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</si>
  <si>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</si>
  <si>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</si>
  <si>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</si>
  <si>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</si>
  <si>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</si>
  <si>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</si>
  <si>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</si>
  <si>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</si>
  <si>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</si>
  <si>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</si>
  <si>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</si>
  <si>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</si>
  <si>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</si>
  <si>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</si>
  <si>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</si>
  <si>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</si>
  <si>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</si>
  <si>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</si>
  <si>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</si>
  <si>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</si>
  <si>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</si>
  <si>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</si>
  <si>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</si>
  <si>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</si>
  <si>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</si>
  <si>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</si>
  <si>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</si>
  <si>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</si>
  <si>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</si>
  <si>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</si>
  <si>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</si>
  <si>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</si>
  <si>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</si>
  <si>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</si>
  <si>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</si>
  <si>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</si>
  <si>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</si>
  <si>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</si>
  <si>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</si>
  <si>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</si>
  <si>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</si>
  <si>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</si>
  <si>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</si>
  <si>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</si>
  <si>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</si>
  <si>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</si>
  <si>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</si>
  <si>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</si>
  <si>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</si>
  <si>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</si>
  <si>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</si>
  <si>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</si>
  <si>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</si>
  <si>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</si>
  <si>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</si>
  <si>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</si>
  <si>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</si>
  <si>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</si>
  <si>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</si>
  <si>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</si>
  <si>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</si>
  <si>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</si>
  <si>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</si>
  <si>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</si>
  <si>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</si>
  <si>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</si>
  <si>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</si>
  <si>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</si>
  <si>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</si>
  <si>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</si>
  <si>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</si>
  <si>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</si>
  <si>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</si>
  <si>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</si>
  <si>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</si>
  <si>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</si>
  <si>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</si>
  <si>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</si>
  <si>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</si>
  <si>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</si>
  <si>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</si>
  <si>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</si>
  <si>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</si>
  <si>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</si>
  <si>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</si>
  <si>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</si>
  <si>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</si>
  <si>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</si>
  <si>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</si>
  <si>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</si>
  <si>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</si>
  <si>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</si>
  <si>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</si>
  <si>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</si>
  <si>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</si>
  <si>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</si>
  <si>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</si>
  <si>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</si>
  <si>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</si>
  <si>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</si>
  <si>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</si>
  <si>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</si>
  <si>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</si>
  <si>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</si>
  <si>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</si>
  <si>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</si>
  <si>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</si>
  <si>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</si>
  <si>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</si>
  <si>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</si>
  <si>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</si>
  <si>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</si>
  <si>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</si>
  <si>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</si>
  <si>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</si>
  <si>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</si>
  <si>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</si>
  <si>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</si>
  <si>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</si>
  <si>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</si>
  <si>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</si>
  <si>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</si>
  <si>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</si>
  <si>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</si>
  <si>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</si>
  <si>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</si>
  <si>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</si>
  <si>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</si>
  <si>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</si>
  <si>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</si>
  <si>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</si>
  <si>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</si>
  <si>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</si>
  <si>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</si>
  <si>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</si>
  <si>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</si>
  <si>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</si>
  <si>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</si>
  <si>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</si>
  <si>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</si>
  <si>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</si>
  <si>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</si>
  <si>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</si>
  <si>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</si>
  <si>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</si>
  <si>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</si>
  <si>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</si>
  <si>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</si>
  <si>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</si>
  <si>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</si>
  <si>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</si>
  <si>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</si>
  <si>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</si>
  <si>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</si>
  <si>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</si>
  <si>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</si>
  <si>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</si>
  <si>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</si>
  <si>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</si>
  <si>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</si>
  <si>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</si>
  <si>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</si>
  <si>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</si>
  <si>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</si>
  <si>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</si>
  <si>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</si>
  <si>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</si>
  <si>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</si>
  <si>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</si>
  <si>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</si>
  <si>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</si>
  <si>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</si>
  <si>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</si>
  <si>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</si>
  <si>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</si>
  <si>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</si>
  <si>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</si>
  <si>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</si>
  <si>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</si>
  <si>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</si>
  <si>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</si>
  <si>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</si>
  <si>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</si>
  <si>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</si>
  <si>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</si>
  <si>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</si>
  <si>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</si>
  <si>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</si>
  <si>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</si>
  <si>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</si>
  <si>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</si>
  <si>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</si>
  <si>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</si>
  <si>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</si>
  <si>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</si>
  <si>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</si>
  <si>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</si>
  <si>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</si>
  <si>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</si>
  <si>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</si>
  <si>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</si>
  <si>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</si>
  <si>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</si>
  <si>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</si>
  <si>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</si>
  <si>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</si>
  <si>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</si>
  <si>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</si>
  <si>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</si>
  <si>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</si>
  <si>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</si>
  <si>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</si>
  <si>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</si>
  <si>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</si>
  <si>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</si>
  <si>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</si>
  <si>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</si>
  <si>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</si>
  <si>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</si>
  <si>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</si>
  <si>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</si>
  <si>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</si>
  <si>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</si>
  <si>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</si>
  <si>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</si>
  <si>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</si>
  <si>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</si>
  <si>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</si>
  <si>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</si>
  <si>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</si>
  <si>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</si>
  <si>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</si>
  <si>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</si>
  <si>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</si>
  <si>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</si>
  <si>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</si>
  <si>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</si>
  <si>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</si>
  <si>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</si>
  <si>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</si>
  <si>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</si>
  <si>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</si>
  <si>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</si>
  <si>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</si>
  <si>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</si>
  <si>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</si>
  <si>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</si>
  <si>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</si>
  <si>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</si>
  <si>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</si>
  <si>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</si>
  <si>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</si>
  <si>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</si>
  <si>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</si>
  <si>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</si>
  <si>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</si>
  <si>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</si>
  <si>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</si>
  <si>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</si>
  <si>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</si>
  <si>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</si>
  <si>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</si>
  <si>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</si>
  <si>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</si>
  <si>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</si>
  <si>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</si>
  <si>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</si>
  <si>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</si>
  <si>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</si>
  <si>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</si>
  <si>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</si>
  <si>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</si>
  <si>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</si>
  <si>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</si>
  <si>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</si>
  <si>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</si>
  <si>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</si>
  <si>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</si>
  <si>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</si>
  <si>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</si>
  <si>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</si>
  <si>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</si>
  <si>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</si>
  <si>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</si>
  <si>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</si>
  <si>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</si>
  <si>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</si>
  <si>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</si>
  <si>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</si>
  <si>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</si>
  <si>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</si>
  <si>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</si>
  <si>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</si>
  <si>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</si>
  <si>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</si>
  <si>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</si>
  <si>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</si>
  <si>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</si>
  <si>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</si>
  <si>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</si>
  <si>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</si>
  <si>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</si>
  <si>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</si>
  <si>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</si>
  <si>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</si>
  <si>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</si>
  <si>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</si>
  <si>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</si>
  <si>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</si>
  <si>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</si>
  <si>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</si>
  <si>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</si>
  <si>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</si>
  <si>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</si>
  <si>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</si>
  <si>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</si>
  <si>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</si>
  <si>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</si>
  <si>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</si>
  <si>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</si>
  <si>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</si>
  <si>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</si>
  <si>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</si>
  <si>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</si>
  <si>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</si>
  <si>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</si>
  <si>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</si>
  <si>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</si>
  <si>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</si>
  <si>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</si>
  <si>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</si>
  <si>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</si>
  <si>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</si>
  <si>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</si>
  <si>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</si>
  <si>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</si>
  <si>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</si>
  <si>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</si>
  <si>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</si>
  <si>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</si>
  <si>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</si>
  <si>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</si>
  <si>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</si>
  <si>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</si>
  <si>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</si>
  <si>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</si>
  <si>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</si>
  <si>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</si>
  <si>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</si>
  <si>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</si>
  <si>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</si>
  <si>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</si>
  <si>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</si>
  <si>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</si>
  <si>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</si>
  <si>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</si>
  <si>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</si>
  <si>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</si>
  <si>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</si>
  <si>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</si>
  <si>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</si>
  <si>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</si>
  <si>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</si>
  <si>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</si>
  <si>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</si>
  <si>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</si>
  <si>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</si>
  <si>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</si>
  <si>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</si>
  <si>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</si>
  <si>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</si>
  <si>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</si>
  <si>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</si>
  <si>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</si>
  <si>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</si>
  <si>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</si>
  <si>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</si>
  <si>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</si>
  <si>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</si>
  <si>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</si>
  <si>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</si>
  <si>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</si>
  <si>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</si>
  <si>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</si>
  <si>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</si>
  <si>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</si>
  <si>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</si>
  <si>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</si>
  <si>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</si>
  <si>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</si>
  <si>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</si>
  <si>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</si>
  <si>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</si>
  <si>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</si>
  <si>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</si>
  <si>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</si>
  <si>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</si>
  <si>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</si>
  <si>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</si>
  <si>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</si>
  <si>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</si>
  <si>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</si>
  <si>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</si>
  <si>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</si>
  <si>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</si>
  <si>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</si>
  <si>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</si>
  <si>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</si>
  <si>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</si>
  <si>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</si>
  <si>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</si>
  <si>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</si>
  <si>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</si>
  <si>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</si>
  <si>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</si>
  <si>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</si>
  <si>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</si>
  <si>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</si>
  <si>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</si>
  <si>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</si>
  <si>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</si>
  <si>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</si>
  <si>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</si>
  <si>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</si>
  <si>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</si>
  <si>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</si>
  <si>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</si>
  <si>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</si>
  <si>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</si>
  <si>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</si>
  <si>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</si>
  <si>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</si>
  <si>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</si>
  <si>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</si>
  <si>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</si>
  <si>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</si>
  <si>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</si>
  <si>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</si>
  <si>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</si>
  <si>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</si>
  <si>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</si>
  <si>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</si>
  <si>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</si>
  <si>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</si>
  <si>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</si>
  <si>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</si>
  <si>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</si>
  <si>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</si>
  <si>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</si>
  <si>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</si>
  <si>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</si>
  <si>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</si>
  <si>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</si>
  <si>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</si>
  <si>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</si>
  <si>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</si>
  <si>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</si>
  <si>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</si>
  <si>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</si>
  <si>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</si>
  <si>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</si>
  <si>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</si>
  <si>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</si>
  <si>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</si>
  <si>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</si>
  <si>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</si>
  <si>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</si>
  <si>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</si>
  <si>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</si>
  <si>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</si>
  <si>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</si>
  <si>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</si>
  <si>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</si>
  <si>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</si>
  <si>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</si>
  <si>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</si>
  <si>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</si>
  <si>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</si>
  <si>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</si>
  <si>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</si>
  <si>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</si>
  <si>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</si>
  <si>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</si>
  <si>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</si>
  <si>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</si>
  <si>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</si>
  <si>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</si>
  <si>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</si>
  <si>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</si>
  <si>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</si>
  <si>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</si>
  <si>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</si>
  <si>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</si>
  <si>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</si>
  <si>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</si>
  <si>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</si>
  <si>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</si>
  <si>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</si>
  <si>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</si>
  <si>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</si>
  <si>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</si>
  <si>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</si>
  <si>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</si>
  <si>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</si>
  <si>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</si>
  <si>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</si>
  <si>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</si>
  <si>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</si>
  <si>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</si>
  <si>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</si>
  <si>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</si>
  <si>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</si>
  <si>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</si>
  <si>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</si>
  <si>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</si>
  <si>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</si>
  <si>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</si>
  <si>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</si>
  <si>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</si>
  <si>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</si>
  <si>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</si>
  <si>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</si>
  <si>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</si>
  <si>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</si>
  <si>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</si>
  <si>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</si>
  <si>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</si>
  <si>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</si>
  <si>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</si>
  <si>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</si>
  <si>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</si>
  <si>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</si>
  <si>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</si>
  <si>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</si>
  <si>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</si>
  <si>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</si>
  <si>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</si>
  <si>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</si>
  <si>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</si>
  <si>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</si>
  <si>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</si>
  <si>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</si>
  <si>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</si>
  <si>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</si>
  <si>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</si>
  <si>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</si>
  <si>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</si>
  <si>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</si>
  <si>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</si>
  <si>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</si>
  <si>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</si>
  <si>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</si>
  <si>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</si>
  <si>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</si>
  <si>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</si>
  <si>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</si>
  <si>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</si>
  <si>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</si>
  <si>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</si>
  <si>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</si>
  <si>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</si>
  <si>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</si>
  <si>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</si>
  <si>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</si>
  <si>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</si>
  <si>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</si>
  <si>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</si>
  <si>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</si>
  <si>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</si>
  <si>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</si>
  <si>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</si>
  <si>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</si>
  <si>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</si>
  <si>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</si>
  <si>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</si>
  <si>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</si>
  <si>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</si>
  <si>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</si>
  <si>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</si>
  <si>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</si>
  <si>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</si>
  <si>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</si>
  <si>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</si>
  <si>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</si>
  <si>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</si>
  <si>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</si>
  <si>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</si>
  <si>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</si>
  <si>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</si>
  <si>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</si>
  <si>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</si>
  <si>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</si>
  <si>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</si>
  <si>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</si>
  <si>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</si>
  <si>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</si>
  <si>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</si>
  <si>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</si>
  <si>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</si>
  <si>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</si>
  <si>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</si>
  <si>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</si>
  <si>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</si>
  <si>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</si>
  <si>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</si>
  <si>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</si>
  <si>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</si>
  <si>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</si>
  <si>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</si>
  <si>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</si>
  <si>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</si>
  <si>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</si>
  <si>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</si>
  <si>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</si>
  <si>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</si>
  <si>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</si>
  <si>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</si>
  <si>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</si>
  <si>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</si>
  <si>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</si>
  <si>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</si>
  <si>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</si>
  <si>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</si>
  <si>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</si>
  <si>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</si>
  <si>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</si>
  <si>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</si>
  <si>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</si>
  <si>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</si>
  <si>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</si>
  <si>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</si>
  <si>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</si>
  <si>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</si>
  <si>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</si>
  <si>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</si>
  <si>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</si>
  <si>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</si>
  <si>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</si>
  <si>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</si>
  <si>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</si>
  <si>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</si>
  <si>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</si>
  <si>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</si>
  <si>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</si>
  <si>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</si>
  <si>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</si>
  <si>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</si>
  <si>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</si>
  <si>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</si>
  <si>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</si>
  <si>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</si>
  <si>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</si>
  <si>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</si>
  <si>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</si>
  <si>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</si>
  <si>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</si>
  <si>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</si>
  <si>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</si>
  <si>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</si>
  <si>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</si>
  <si>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</si>
  <si>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</si>
  <si>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</si>
  <si>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</si>
  <si>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</si>
  <si>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</si>
  <si>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</si>
  <si>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</si>
  <si>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</si>
  <si>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</si>
  <si>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</si>
  <si>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</si>
  <si>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</si>
  <si>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</si>
  <si>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</si>
  <si>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</si>
  <si>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</si>
  <si>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</si>
  <si>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</si>
  <si>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</si>
  <si>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</si>
  <si>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</si>
  <si>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</si>
  <si>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</si>
  <si>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</si>
  <si>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</si>
  <si>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</si>
  <si>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</si>
  <si>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</si>
  <si>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</si>
  <si>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</si>
  <si>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</si>
  <si>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</si>
  <si>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</si>
  <si>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</si>
  <si>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</si>
  <si>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</si>
  <si>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</si>
  <si>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</si>
  <si>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</si>
  <si>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</si>
  <si>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</si>
  <si>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</si>
  <si>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</si>
  <si>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</si>
  <si>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</si>
  <si>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</si>
  <si>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</si>
  <si>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</si>
  <si>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</si>
  <si>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</si>
  <si>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</si>
  <si>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</si>
  <si>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</si>
  <si>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</si>
  <si>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</si>
  <si>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</si>
  <si>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</si>
  <si>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</si>
  <si>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</si>
  <si>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</si>
  <si>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</si>
  <si>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</si>
  <si>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</si>
  <si>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</si>
  <si>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</si>
  <si>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</si>
  <si>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</si>
  <si>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</si>
  <si>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</si>
  <si>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</si>
  <si>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</si>
  <si>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</si>
  <si>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</si>
  <si>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</si>
  <si>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</si>
  <si>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</si>
  <si>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</si>
  <si>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</si>
  <si>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</si>
  <si>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</si>
  <si>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</si>
  <si>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</si>
  <si>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</si>
  <si>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</si>
  <si>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</si>
  <si>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</si>
  <si>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</si>
  <si>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</si>
  <si>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</si>
  <si>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</si>
  <si>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</si>
  <si>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</si>
  <si>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</si>
  <si>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</si>
  <si>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</si>
  <si>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</si>
  <si>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</si>
  <si>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</si>
  <si>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</si>
  <si>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</si>
  <si>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</si>
  <si>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</si>
  <si>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</si>
  <si>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</si>
  <si>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</si>
  <si>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</si>
  <si>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</si>
  <si>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</si>
  <si>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</si>
  <si>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</si>
  <si>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</si>
  <si>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</si>
  <si>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</si>
  <si>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</si>
  <si>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</si>
  <si>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</si>
  <si>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</si>
  <si>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</si>
  <si>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</si>
  <si>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</si>
  <si>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</si>
  <si>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</si>
  <si>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</si>
  <si>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</si>
  <si>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</si>
  <si>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</si>
  <si>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</si>
  <si>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</si>
  <si>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</si>
  <si>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</si>
  <si>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</si>
  <si>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</si>
  <si>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</si>
  <si>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</si>
  <si>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</si>
  <si>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</si>
  <si>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</si>
  <si>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</si>
  <si>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</si>
  <si>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</si>
  <si>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</si>
  <si>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</si>
  <si>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</si>
  <si>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</si>
  <si>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</si>
  <si>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</si>
  <si>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</si>
  <si>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</si>
  <si>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</si>
  <si>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</si>
  <si>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</si>
  <si>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</si>
  <si>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</si>
  <si>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</si>
  <si>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</si>
  <si>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</si>
  <si>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</si>
  <si>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</si>
  <si>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</si>
  <si>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</si>
  <si>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</si>
  <si>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</si>
  <si>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</si>
  <si>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</si>
  <si>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</si>
  <si>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</si>
  <si>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</si>
  <si>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</si>
  <si>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</si>
  <si>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</si>
  <si>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</si>
  <si>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</si>
  <si>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</si>
  <si>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</si>
  <si>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</si>
  <si>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</si>
  <si>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</si>
  <si>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</si>
  <si>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</si>
  <si>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</si>
  <si>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</si>
  <si>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</si>
  <si>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</si>
  <si>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</si>
  <si>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</si>
  <si>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</si>
  <si>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</si>
  <si>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</si>
  <si>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</si>
  <si>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</si>
  <si>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</si>
  <si>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</si>
  <si>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</si>
  <si>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</si>
  <si>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</si>
  <si>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</si>
  <si>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</si>
  <si>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</si>
  <si>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</si>
  <si>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</si>
  <si>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</si>
  <si>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</si>
  <si>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</si>
  <si>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</si>
  <si>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</si>
  <si>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</si>
  <si>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</si>
  <si>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</si>
  <si>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</si>
  <si>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</si>
  <si>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</si>
  <si>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</si>
  <si>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</si>
  <si>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</si>
  <si>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</si>
  <si>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</si>
  <si>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</si>
  <si>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</si>
  <si>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</si>
  <si>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</si>
  <si>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</si>
  <si>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</si>
  <si>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</si>
  <si>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</si>
  <si>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</si>
  <si>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</si>
  <si>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</si>
  <si>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</si>
  <si>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</si>
  <si>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</si>
  <si>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</si>
  <si>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</si>
  <si>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</si>
  <si>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</si>
  <si>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</si>
  <si>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</si>
  <si>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</si>
  <si>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</si>
  <si>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</si>
  <si>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</si>
  <si>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</si>
  <si>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</si>
  <si>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</si>
  <si>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</si>
  <si>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</si>
  <si>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</si>
  <si>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</si>
  <si>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</si>
  <si>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</si>
  <si>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</si>
  <si>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</si>
  <si>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</si>
  <si>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</si>
  <si>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</si>
  <si>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</si>
  <si>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</si>
  <si>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</si>
  <si>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</si>
  <si>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</si>
  <si>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</si>
  <si>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</si>
  <si>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</si>
  <si>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</si>
  <si>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</si>
  <si>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</si>
  <si>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</si>
  <si>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</si>
  <si>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</si>
  <si>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</si>
  <si>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</si>
  <si>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</si>
  <si>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</si>
  <si>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</si>
  <si>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</si>
  <si>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</si>
  <si>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</si>
  <si>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</si>
  <si>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</si>
  <si>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</si>
  <si>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</si>
  <si>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</si>
  <si>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</si>
  <si>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</si>
  <si>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</si>
  <si>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</si>
  <si>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</si>
  <si>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</si>
  <si>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</si>
  <si>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</si>
  <si>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</si>
  <si>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</si>
  <si>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</si>
  <si>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</si>
  <si>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</si>
  <si>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</si>
  <si>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</si>
  <si>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</si>
  <si>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</si>
  <si>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</si>
  <si>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</si>
  <si>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</si>
  <si>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</si>
  <si>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</si>
  <si>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</si>
  <si>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</si>
  <si>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</si>
  <si>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</si>
  <si>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</si>
  <si>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</si>
  <si>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</si>
  <si>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</si>
  <si>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</si>
  <si>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</si>
  <si>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</si>
  <si>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</si>
  <si>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</si>
  <si>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</si>
  <si>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</si>
  <si>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</si>
  <si>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</si>
  <si>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</si>
  <si>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</si>
  <si>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</si>
  <si>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</si>
  <si>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</si>
  <si>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</si>
  <si>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</si>
  <si>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</si>
  <si>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</si>
  <si>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</si>
  <si>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</si>
  <si>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</si>
  <si>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</si>
  <si>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</si>
  <si>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</si>
  <si>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</si>
  <si>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</si>
  <si>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</si>
  <si>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</si>
  <si>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</si>
  <si>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</si>
  <si>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</si>
  <si>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</si>
  <si>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</si>
  <si>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</si>
  <si>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</si>
  <si>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</si>
  <si>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</si>
  <si>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</si>
  <si>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</si>
  <si>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</si>
  <si>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</si>
  <si>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</si>
  <si>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</si>
  <si>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</si>
  <si>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</si>
  <si>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</si>
  <si>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</si>
  <si>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</si>
  <si>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</si>
  <si>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</si>
  <si>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</si>
  <si>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</si>
  <si>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</si>
  <si>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</si>
  <si>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</si>
  <si>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</si>
  <si>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</si>
  <si>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</si>
  <si>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</si>
  <si>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</si>
  <si>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</si>
  <si>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</si>
  <si>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</si>
  <si>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</si>
  <si>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</si>
  <si>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</si>
  <si>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</si>
  <si>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</si>
  <si>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</si>
  <si>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</si>
  <si>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</si>
  <si>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</si>
  <si>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</si>
  <si>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</si>
  <si>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</si>
  <si>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</si>
  <si>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</si>
  <si>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</si>
  <si>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</si>
  <si>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</si>
  <si>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</si>
  <si>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</si>
  <si>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</si>
  <si>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</si>
  <si>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</si>
  <si>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</si>
  <si>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</si>
  <si>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</si>
  <si>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</si>
  <si>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</si>
  <si>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</si>
  <si>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</si>
  <si>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</si>
  <si>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</si>
  <si>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</si>
  <si>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</si>
  <si>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</si>
  <si>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</si>
  <si>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</si>
  <si>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</si>
  <si>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</si>
  <si>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</si>
  <si>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</si>
  <si>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</si>
  <si>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</si>
  <si>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</si>
  <si>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</si>
  <si>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</si>
  <si>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</si>
  <si>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</si>
  <si>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</si>
  <si>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</si>
  <si>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</si>
  <si>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</si>
  <si>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</si>
  <si>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</si>
  <si>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</si>
  <si>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</si>
  <si>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</si>
  <si>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</si>
  <si>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</si>
  <si>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</si>
  <si>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</si>
  <si>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</si>
  <si>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</si>
  <si>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</si>
  <si>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</si>
  <si>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</si>
  <si>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</si>
  <si>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</si>
  <si>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</si>
  <si>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</si>
  <si>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</si>
  <si>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</si>
  <si>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</si>
  <si>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</si>
  <si>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</si>
  <si>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</si>
  <si>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</si>
  <si>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</si>
  <si>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</si>
  <si>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</si>
  <si>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</si>
  <si>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</si>
  <si>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</si>
  <si>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</si>
  <si>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</si>
  <si>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</si>
  <si>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</si>
  <si>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</si>
  <si>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</si>
  <si>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</si>
  <si>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</si>
  <si>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</si>
  <si>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</si>
  <si>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</si>
  <si>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</si>
  <si>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</si>
  <si>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</si>
  <si>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</si>
  <si>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</si>
  <si>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</si>
  <si>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</si>
  <si>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</si>
  <si>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</si>
  <si>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</si>
  <si>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</si>
  <si>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</si>
  <si>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</si>
  <si>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</si>
  <si>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</si>
  <si>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</si>
  <si>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</si>
  <si>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</si>
  <si>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</si>
  <si>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</si>
  <si>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</si>
  <si>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</si>
  <si>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</si>
  <si>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</si>
  <si>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</si>
  <si>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</si>
  <si>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</si>
  <si>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</si>
  <si>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</si>
  <si>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</si>
  <si>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</si>
  <si>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</si>
  <si>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</si>
  <si>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</si>
  <si>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</si>
  <si>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</si>
  <si>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</si>
  <si>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</si>
  <si>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</si>
  <si>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</si>
  <si>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</si>
  <si>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</si>
  <si>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</si>
  <si>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</si>
  <si>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</si>
  <si>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</si>
  <si>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</si>
  <si>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</si>
  <si>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</si>
  <si>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</si>
  <si>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</si>
  <si>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</si>
  <si>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</si>
  <si>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</si>
  <si>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</si>
  <si>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</si>
  <si>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</si>
  <si>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</si>
  <si>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</si>
  <si>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</si>
  <si>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</si>
  <si>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</si>
  <si>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</si>
  <si>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</si>
  <si>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</si>
  <si>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</si>
  <si>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</si>
  <si>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</si>
  <si>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</si>
  <si>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</si>
  <si>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</si>
  <si>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</si>
  <si>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</si>
  <si>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</si>
  <si>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</si>
  <si>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</si>
  <si>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</si>
  <si>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</si>
  <si>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</si>
  <si>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</si>
  <si>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</si>
  <si>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</si>
  <si>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</si>
  <si>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</si>
  <si>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</si>
  <si>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</si>
  <si>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</si>
  <si>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</si>
  <si>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</si>
  <si>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</si>
  <si>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</si>
  <si>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</si>
  <si>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</si>
  <si>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</si>
  <si>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</si>
  <si>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</si>
  <si>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</si>
  <si>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</si>
  <si>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</si>
  <si>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</si>
  <si>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</si>
  <si>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</si>
  <si>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</si>
  <si>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</si>
  <si>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</si>
  <si>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</si>
  <si>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</si>
  <si>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</si>
  <si>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</si>
  <si>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</si>
  <si>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</si>
  <si>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</si>
  <si>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</si>
  <si>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</si>
  <si>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</si>
  <si>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</si>
  <si>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</si>
  <si>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</si>
  <si>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</si>
  <si>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</si>
  <si>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</si>
  <si>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</si>
  <si>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</si>
  <si>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</si>
  <si>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</si>
  <si>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</si>
  <si>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</si>
  <si>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</si>
  <si>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</si>
  <si>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</si>
  <si>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</si>
  <si>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</si>
  <si>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</si>
  <si>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</si>
  <si>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</si>
  <si>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</si>
  <si>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</si>
  <si>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</si>
  <si>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</si>
  <si>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</si>
  <si>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</si>
  <si>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</si>
  <si>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</si>
  <si>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</si>
  <si>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</si>
  <si>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</si>
  <si>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</si>
  <si>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</si>
  <si>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</si>
  <si>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</si>
  <si>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</si>
  <si>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</si>
  <si>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</si>
  <si>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</si>
  <si>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</si>
  <si>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</si>
  <si>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</si>
  <si>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</si>
  <si>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</si>
  <si>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</si>
  <si>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</si>
  <si>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</si>
  <si>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</si>
  <si>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</si>
  <si>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</si>
  <si>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</si>
  <si>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</si>
  <si>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</si>
  <si>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</si>
  <si>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</si>
  <si>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</si>
  <si>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</si>
  <si>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</si>
  <si>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</si>
  <si>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</si>
  <si>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</si>
  <si>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</si>
  <si>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</si>
  <si>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</si>
  <si>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</si>
  <si>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</si>
  <si>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</si>
  <si>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</si>
  <si>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</si>
  <si>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</si>
  <si>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</si>
  <si>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</si>
  <si>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</si>
  <si>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</si>
  <si>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</si>
  <si>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</si>
  <si>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</si>
  <si>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</si>
  <si>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</si>
  <si>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</si>
  <si>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</si>
  <si>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</si>
  <si>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</si>
  <si>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</si>
  <si>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</si>
  <si>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</si>
  <si>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</si>
  <si>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</si>
  <si>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</si>
  <si>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</si>
  <si>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</si>
  <si>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</si>
  <si>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</si>
  <si>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</si>
  <si>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</si>
  <si>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</si>
  <si>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</si>
  <si>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</si>
  <si>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</si>
  <si>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</si>
  <si>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</si>
  <si>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</si>
  <si>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</si>
  <si>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</si>
  <si>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</si>
  <si>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</si>
  <si>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</si>
  <si>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</si>
  <si>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</si>
  <si>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</si>
  <si>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</si>
  <si>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</si>
  <si>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</si>
  <si>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</si>
  <si>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</si>
  <si>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</si>
  <si>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</si>
  <si>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</si>
  <si>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</si>
  <si>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</si>
  <si>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</si>
  <si>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</si>
  <si>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</si>
  <si>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</si>
  <si>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</si>
  <si>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</si>
  <si>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</si>
  <si>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</si>
  <si>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</si>
  <si>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</si>
  <si>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</si>
  <si>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</si>
  <si>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</si>
  <si>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</si>
  <si>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</si>
  <si>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</si>
  <si>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</si>
  <si>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</si>
  <si>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</si>
  <si>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</si>
  <si>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</si>
  <si>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</si>
  <si>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</si>
  <si>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</si>
  <si>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</si>
  <si>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</si>
  <si>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</si>
  <si>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</si>
  <si>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</si>
  <si>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</si>
  <si>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</si>
  <si>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</si>
  <si>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</si>
  <si>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</si>
  <si>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</si>
  <si>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</si>
  <si>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</si>
  <si>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</si>
  <si>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</si>
  <si>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</si>
  <si>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</si>
  <si>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</si>
  <si>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</si>
  <si>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</si>
  <si>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</si>
  <si>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</si>
  <si>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</si>
  <si>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</si>
  <si>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</si>
  <si>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</si>
  <si>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</si>
  <si>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</si>
  <si>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</si>
  <si>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</si>
  <si>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</si>
  <si>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</si>
  <si>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</si>
  <si>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</si>
  <si>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</si>
  <si>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</si>
  <si>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</si>
  <si>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</si>
  <si>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</si>
  <si>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</si>
  <si>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</si>
  <si>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</si>
  <si>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</si>
  <si>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</si>
  <si>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</si>
  <si>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</si>
  <si>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</si>
  <si>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</si>
  <si>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</si>
  <si>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</si>
  <si>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</si>
  <si>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</si>
  <si>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</si>
  <si>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</si>
  <si>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</si>
  <si>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</si>
  <si>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</si>
  <si>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</si>
  <si>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</si>
  <si>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</si>
  <si>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</si>
  <si>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</si>
  <si>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</si>
  <si>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</si>
  <si>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</si>
  <si>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</si>
  <si>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</si>
  <si>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</si>
  <si>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</si>
  <si>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</si>
  <si>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</si>
  <si>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</si>
  <si>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</si>
  <si>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</si>
  <si>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</si>
  <si>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</si>
  <si>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</si>
  <si>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</si>
  <si>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</si>
  <si>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</si>
  <si>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</si>
  <si>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</si>
  <si>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</si>
  <si>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</si>
  <si>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</si>
  <si>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</si>
  <si>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</si>
  <si>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</si>
  <si>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</si>
  <si>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</si>
  <si>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</si>
  <si>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</si>
  <si>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</si>
  <si>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</si>
  <si>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</si>
  <si>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</si>
  <si>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</si>
  <si>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</si>
  <si>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</si>
  <si>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</si>
  <si>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</si>
  <si>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</si>
  <si>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</si>
  <si>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</si>
  <si>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</si>
  <si>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</si>
  <si>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</si>
  <si>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</si>
  <si>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</si>
  <si>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</si>
  <si>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</si>
  <si>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</si>
  <si>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</si>
  <si>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</si>
  <si>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</si>
  <si>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</si>
  <si>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</si>
  <si>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</si>
  <si>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</si>
  <si>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</si>
  <si>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</si>
  <si>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</si>
  <si>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</si>
  <si>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</si>
  <si>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</si>
  <si>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</si>
  <si>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</si>
  <si>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</si>
  <si>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</si>
  <si>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</si>
  <si>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</si>
  <si>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</si>
  <si>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</si>
  <si>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</si>
  <si>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</si>
  <si>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</si>
  <si>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</si>
  <si>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</si>
  <si>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</si>
  <si>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</si>
  <si>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</si>
  <si>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</si>
  <si>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</si>
  <si>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</si>
  <si>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</si>
  <si>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</si>
  <si>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</si>
  <si>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</si>
  <si>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</si>
  <si>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</si>
  <si>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</si>
  <si>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</si>
  <si>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</si>
  <si>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</si>
  <si>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</si>
  <si>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</si>
  <si>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</si>
  <si>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</si>
  <si>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</si>
  <si>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</si>
  <si>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</si>
  <si>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</si>
  <si>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</si>
  <si>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</si>
  <si>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</si>
  <si>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</si>
  <si>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</si>
  <si>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</si>
  <si>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</si>
  <si>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</si>
  <si>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</si>
  <si>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</si>
  <si>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</si>
  <si>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</si>
  <si>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</si>
  <si>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</si>
  <si>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</si>
  <si>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</si>
  <si>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</si>
  <si>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</si>
  <si>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</si>
  <si>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</si>
  <si>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</si>
  <si>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</si>
  <si>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</si>
  <si>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</si>
  <si>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</si>
  <si>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</si>
  <si>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</si>
  <si>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</si>
  <si>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</si>
  <si>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</si>
  <si>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</si>
  <si>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</si>
  <si>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</si>
  <si>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</si>
  <si>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</si>
  <si>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</si>
  <si>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</si>
  <si>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</si>
  <si>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</si>
  <si>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</si>
  <si>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</si>
  <si>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</si>
  <si>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</si>
  <si>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</si>
  <si>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</si>
  <si>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</si>
  <si>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</si>
  <si>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</si>
  <si>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</si>
  <si>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</si>
  <si>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</si>
  <si>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</si>
  <si>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</si>
  <si>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</si>
  <si>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</si>
  <si>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</si>
  <si>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</si>
  <si>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</si>
  <si>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</si>
  <si>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</si>
  <si>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</si>
  <si>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</si>
  <si>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</si>
  <si>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</si>
  <si>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</si>
  <si>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</si>
  <si>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</si>
  <si>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</si>
  <si>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</si>
  <si>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</si>
  <si>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</si>
  <si>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</si>
  <si>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</si>
  <si>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</si>
  <si>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</si>
  <si>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</si>
  <si>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</si>
  <si>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</si>
  <si>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</si>
  <si>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</si>
  <si>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</si>
  <si>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</si>
  <si>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</si>
  <si>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</si>
  <si>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</si>
  <si>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</si>
  <si>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</si>
  <si>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</si>
  <si>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</si>
  <si>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</si>
  <si>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</si>
  <si>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</si>
  <si>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</si>
  <si>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</si>
  <si>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</si>
  <si>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</si>
  <si>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</si>
  <si>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</si>
  <si>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</si>
  <si>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</si>
  <si>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</si>
  <si>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</si>
  <si>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</si>
  <si>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</si>
  <si>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</si>
  <si>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</si>
  <si>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</si>
  <si>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</si>
  <si>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</si>
  <si>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</si>
  <si>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</si>
  <si>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</si>
  <si>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</si>
  <si>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</si>
  <si>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</si>
  <si>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</si>
  <si>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</si>
  <si>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</si>
  <si>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</si>
  <si>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</si>
  <si>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</si>
  <si>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</si>
  <si>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</si>
  <si>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</si>
  <si>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</si>
  <si>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</si>
  <si>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</si>
  <si>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</si>
  <si>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</si>
  <si>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</si>
  <si>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</si>
  <si>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</si>
  <si>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</si>
  <si>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</si>
  <si>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</si>
  <si>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</si>
  <si>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</si>
  <si>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</si>
  <si>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</si>
  <si>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</si>
  <si>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</si>
  <si>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</si>
  <si>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</si>
  <si>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</si>
  <si>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</si>
  <si>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</si>
  <si>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</si>
  <si>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</si>
  <si>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</si>
  <si>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</si>
  <si>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</si>
  <si>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</si>
  <si>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</si>
  <si>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</si>
  <si>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</si>
  <si>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</si>
  <si>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</si>
  <si>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</si>
  <si>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</si>
  <si>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</si>
  <si>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</si>
  <si>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</si>
  <si>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</si>
  <si>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</si>
  <si>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</si>
  <si>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</si>
  <si>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</si>
  <si>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</si>
  <si>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</si>
  <si>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</si>
  <si>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</si>
  <si>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</si>
  <si>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</si>
  <si>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</si>
  <si>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</si>
  <si>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</si>
  <si>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</si>
  <si>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</si>
  <si>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</si>
  <si>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</si>
  <si>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</si>
  <si>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</si>
  <si>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</si>
  <si>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</si>
  <si>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</si>
  <si>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</si>
  <si>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</si>
  <si>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</si>
  <si>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</si>
  <si>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</si>
  <si>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</si>
  <si>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</si>
  <si>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</si>
  <si>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</si>
  <si>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</si>
  <si>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</si>
  <si>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</si>
  <si>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</si>
  <si>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</si>
  <si>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</si>
  <si>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</si>
  <si>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</si>
  <si>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</si>
  <si>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</si>
  <si>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</si>
  <si>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</si>
  <si>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</si>
  <si>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</si>
  <si>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</si>
  <si>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</si>
  <si>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</si>
  <si>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</si>
  <si>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</si>
  <si>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</si>
  <si>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</si>
  <si>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</si>
  <si>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</si>
  <si>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</si>
  <si>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</si>
  <si>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</si>
  <si>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</si>
  <si>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</si>
  <si>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</si>
  <si>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</si>
  <si>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</si>
  <si>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</si>
  <si>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</si>
  <si>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</si>
  <si>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</si>
  <si>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</si>
  <si>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</si>
  <si>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</si>
  <si>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</si>
  <si>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</si>
  <si>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</si>
  <si>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</si>
  <si>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</si>
  <si>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</si>
  <si>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</si>
  <si>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</si>
  <si>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</si>
  <si>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</si>
  <si>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</si>
  <si>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</si>
  <si>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</si>
  <si>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</si>
  <si>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</si>
  <si>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</si>
  <si>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</si>
  <si>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</si>
  <si>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</si>
  <si>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</si>
  <si>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</si>
  <si>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</si>
  <si>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</si>
  <si>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</si>
  <si>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</si>
  <si>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</si>
  <si>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</si>
  <si>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</si>
  <si>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</si>
  <si>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</si>
  <si>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</si>
  <si>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</si>
  <si>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</si>
  <si>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</si>
  <si>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</si>
  <si>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</si>
  <si>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</si>
  <si>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</si>
  <si>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</si>
  <si>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</si>
  <si>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</si>
  <si>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</si>
  <si>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</si>
  <si>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</si>
  <si>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</si>
  <si>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</si>
  <si>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</si>
  <si>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</si>
  <si>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</si>
  <si>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</si>
  <si>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</si>
  <si>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</si>
  <si>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</si>
  <si>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</si>
  <si>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</si>
  <si>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</si>
  <si>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</si>
  <si>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</si>
  <si>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</si>
  <si>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</si>
  <si>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</si>
  <si>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</si>
  <si>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</si>
  <si>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</si>
  <si>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</si>
  <si>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</si>
  <si>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</si>
  <si>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</si>
  <si>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</si>
  <si>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</si>
  <si>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</si>
  <si>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</si>
  <si>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</si>
  <si>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</si>
  <si>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</si>
  <si>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</si>
  <si>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</si>
  <si>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</si>
  <si>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</si>
  <si>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</si>
  <si>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</si>
  <si>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</si>
  <si>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</si>
  <si>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</si>
  <si>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</si>
  <si>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</si>
  <si>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</si>
  <si>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</si>
  <si>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</si>
  <si>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</si>
  <si>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</si>
  <si>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</si>
  <si>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</si>
  <si>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</si>
  <si>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</si>
  <si>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</si>
  <si>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</si>
  <si>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</si>
  <si>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</si>
  <si>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</si>
  <si>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</si>
  <si>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</si>
  <si>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</si>
  <si>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</si>
  <si>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</si>
  <si>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</si>
  <si>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</si>
  <si>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</si>
  <si>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</si>
  <si>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</si>
  <si>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</si>
  <si>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</si>
  <si>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</si>
  <si>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</si>
  <si>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</si>
  <si>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</si>
  <si>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</si>
  <si>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</si>
  <si>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</si>
  <si>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</si>
  <si>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</si>
  <si>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</si>
  <si>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</si>
  <si>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</si>
  <si>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</si>
  <si>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</si>
  <si>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</si>
  <si>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</si>
  <si>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</si>
  <si>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</si>
  <si>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</si>
  <si>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</si>
  <si>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</si>
  <si>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</si>
  <si>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</si>
  <si>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</si>
  <si>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</si>
  <si>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</si>
  <si>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</si>
  <si>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</si>
  <si>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</si>
  <si>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</si>
  <si>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</si>
  <si>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</si>
  <si>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</si>
  <si>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</si>
  <si>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</si>
  <si>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</si>
  <si>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</si>
  <si>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</si>
  <si>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</si>
  <si>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</si>
  <si>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</si>
  <si>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</si>
  <si>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</si>
  <si>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</si>
  <si>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</si>
  <si>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</si>
  <si>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</si>
  <si>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</si>
  <si>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</si>
  <si>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</si>
  <si>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</si>
  <si>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</si>
  <si>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</si>
  <si>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</si>
  <si>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</si>
  <si>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</si>
  <si>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</si>
  <si>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</si>
  <si>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</si>
  <si>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</si>
  <si>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</si>
  <si>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</si>
  <si>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</si>
  <si>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</si>
  <si>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</si>
  <si>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</si>
  <si>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</si>
  <si>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</si>
  <si>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</si>
  <si>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</si>
  <si>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</si>
  <si>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</si>
  <si>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</si>
  <si>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</si>
  <si>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</si>
  <si>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</si>
  <si>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</si>
  <si>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</si>
  <si>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</si>
  <si>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</si>
  <si>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</si>
  <si>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</si>
  <si>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</si>
  <si>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</si>
  <si>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</si>
  <si>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</si>
  <si>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</si>
  <si>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</si>
  <si>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</si>
  <si>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</si>
  <si>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</si>
  <si>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</si>
  <si>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</si>
  <si>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</si>
  <si>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</si>
  <si>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</si>
  <si>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</si>
  <si>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</si>
  <si>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</si>
  <si>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</si>
  <si>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</si>
  <si>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</si>
  <si>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</si>
  <si>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</si>
  <si>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</si>
  <si>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</si>
  <si>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</si>
  <si>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</si>
  <si>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</si>
  <si>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</si>
  <si>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</si>
  <si>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</si>
  <si>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</si>
  <si>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</si>
  <si>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</si>
  <si>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</si>
  <si>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</si>
  <si>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</si>
  <si>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</si>
  <si>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</si>
  <si>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</si>
  <si>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</si>
  <si>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</si>
  <si>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</si>
  <si>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</si>
  <si>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</si>
  <si>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</si>
  <si>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</si>
  <si>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</si>
  <si>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</si>
  <si>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</si>
  <si>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</si>
  <si>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</si>
  <si>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</si>
  <si>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</si>
  <si>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</si>
  <si>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</si>
  <si>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</si>
  <si>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</si>
  <si>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</si>
  <si>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</si>
  <si>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</si>
  <si>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</si>
  <si>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</si>
  <si>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</si>
  <si>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</si>
  <si>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</si>
  <si>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</si>
  <si>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</si>
  <si>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</si>
  <si>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</si>
  <si>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</si>
  <si>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</si>
  <si>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</si>
  <si>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</si>
  <si>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</si>
  <si>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</si>
  <si>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</si>
  <si>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</si>
  <si>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</si>
  <si>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</si>
  <si>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</si>
  <si>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</si>
  <si>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</si>
  <si>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</si>
  <si>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</si>
  <si>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</si>
  <si>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</si>
  <si>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</si>
  <si>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</si>
  <si>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</si>
  <si>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</si>
  <si>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</si>
  <si>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</si>
  <si>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</si>
  <si>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</si>
  <si>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</si>
  <si>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</si>
  <si>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</si>
  <si>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</si>
  <si>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</si>
  <si>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</si>
  <si>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</si>
  <si>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</si>
  <si>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</si>
  <si>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</si>
  <si>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</si>
  <si>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</si>
  <si>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</si>
  <si>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</si>
  <si>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</si>
  <si>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</si>
  <si>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</si>
  <si>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</si>
  <si>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</si>
  <si>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</si>
  <si>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</si>
  <si>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</si>
  <si>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</si>
  <si>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</si>
  <si>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</si>
  <si>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</si>
  <si>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</si>
  <si>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</si>
  <si>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</si>
  <si>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</si>
  <si>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</si>
  <si>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</si>
  <si>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</si>
  <si>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</si>
  <si>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</si>
  <si>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</si>
  <si>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</si>
  <si>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</si>
  <si>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</si>
  <si>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</si>
  <si>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</si>
  <si>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</si>
  <si>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</si>
  <si>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</si>
  <si>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</si>
  <si>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</si>
  <si>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</si>
  <si>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</si>
  <si>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</si>
  <si>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</si>
  <si>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</si>
  <si>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</si>
  <si>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</si>
  <si>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</si>
  <si>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</si>
  <si>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</si>
  <si>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</si>
  <si>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</si>
  <si>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</si>
  <si>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</si>
  <si>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</si>
  <si>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</si>
  <si>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</si>
  <si>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</si>
  <si>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</si>
  <si>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</si>
  <si>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</si>
  <si>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</si>
  <si>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</si>
  <si>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</si>
  <si>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</si>
  <si>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</si>
  <si>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</si>
  <si>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</si>
  <si>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</si>
  <si>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</si>
  <si>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</si>
  <si>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</si>
  <si>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</si>
  <si>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</si>
  <si>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</si>
  <si>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</si>
  <si>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</si>
  <si>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</si>
  <si>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</si>
  <si>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</si>
  <si>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</si>
  <si>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</si>
  <si>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</si>
  <si>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</si>
  <si>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</si>
  <si>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</si>
  <si>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</si>
  <si>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</si>
  <si>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</si>
  <si>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</si>
  <si>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</si>
  <si>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</si>
  <si>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</si>
  <si>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</si>
  <si>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</si>
  <si>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</si>
  <si>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</si>
  <si>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</si>
  <si>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</si>
  <si>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</si>
  <si>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</si>
  <si>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</si>
  <si>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</si>
  <si>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</si>
  <si>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</si>
  <si>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</si>
  <si>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</si>
  <si>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</si>
  <si>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</si>
  <si>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</si>
  <si>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</si>
  <si>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</si>
  <si>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</si>
  <si>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</si>
  <si>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</si>
  <si>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</si>
  <si>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</si>
  <si>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</si>
  <si>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</si>
  <si>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</si>
  <si>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</si>
  <si>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</si>
  <si>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</si>
  <si>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</si>
  <si>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</si>
  <si>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</si>
  <si>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</si>
  <si>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</si>
  <si>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</si>
  <si>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</si>
  <si>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</si>
  <si>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</si>
  <si>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</si>
  <si>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</si>
  <si>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</si>
  <si>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</si>
  <si>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</si>
  <si>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</si>
  <si>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</si>
  <si>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</si>
  <si>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</si>
  <si>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</si>
  <si>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</si>
  <si>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</si>
  <si>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</si>
  <si>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</si>
  <si>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</si>
  <si>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</si>
  <si>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</si>
  <si>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</si>
  <si>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</si>
  <si>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</si>
  <si>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</si>
  <si>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</si>
  <si>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</si>
  <si>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</si>
  <si>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</si>
  <si>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</si>
  <si>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</si>
  <si>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</si>
  <si>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</si>
  <si>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</si>
  <si>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</si>
  <si>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</si>
  <si>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</si>
  <si>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</si>
  <si>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</si>
  <si>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</si>
  <si>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</si>
  <si>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</si>
  <si>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</si>
  <si>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</si>
  <si>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</si>
  <si>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</si>
  <si>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</si>
  <si>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</si>
  <si>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</si>
  <si>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</si>
  <si>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</si>
  <si>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</si>
  <si>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</si>
  <si>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</si>
  <si>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</si>
  <si>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</si>
  <si>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</si>
  <si>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</si>
  <si>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</si>
  <si>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</si>
  <si>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</si>
  <si>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</si>
  <si>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</si>
  <si>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</si>
  <si>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</si>
  <si>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</si>
  <si>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</si>
  <si>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</si>
  <si>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</si>
  <si>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</si>
  <si>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</si>
  <si>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</si>
  <si>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</si>
  <si>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</si>
  <si>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</si>
  <si>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</si>
  <si>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</si>
  <si>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</si>
  <si>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</si>
  <si>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</si>
  <si>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</si>
  <si>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</si>
  <si>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</si>
  <si>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</si>
  <si>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</si>
  <si>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</si>
  <si>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</si>
  <si>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</si>
  <si>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</si>
  <si>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</si>
  <si>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</si>
  <si>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</si>
  <si>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</si>
  <si>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</si>
  <si>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</si>
  <si>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</si>
  <si>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</si>
  <si>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</si>
  <si>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</si>
  <si>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</si>
  <si>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</si>
  <si>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</si>
  <si>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</si>
  <si>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</si>
  <si>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</si>
  <si>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</si>
  <si>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</si>
  <si>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</si>
  <si>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</si>
  <si>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</si>
  <si>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</si>
  <si>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</si>
  <si>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</si>
  <si>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</si>
  <si>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</si>
  <si>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</si>
  <si>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</si>
  <si>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</si>
  <si>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</si>
  <si>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</si>
  <si>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</si>
  <si>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</si>
  <si>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</si>
  <si>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</si>
  <si>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</si>
  <si>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</si>
  <si>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</si>
  <si>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</si>
  <si>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</si>
  <si>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</si>
  <si>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</si>
  <si>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</si>
  <si>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</si>
  <si>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</si>
  <si>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</si>
  <si>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</si>
  <si>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</si>
  <si>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</si>
  <si>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</si>
  <si>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</si>
  <si>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</si>
  <si>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</si>
  <si>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</si>
  <si>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</si>
  <si>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</si>
  <si>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</si>
  <si>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</si>
  <si>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</si>
  <si>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</si>
  <si>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</si>
  <si>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</si>
  <si>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</si>
  <si>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</si>
  <si>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</si>
  <si>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</si>
  <si>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</si>
  <si>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</si>
  <si>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</si>
  <si>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</si>
  <si>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</si>
  <si>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</si>
  <si>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</si>
  <si>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</si>
  <si>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</si>
  <si>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</si>
  <si>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</si>
  <si>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</si>
  <si>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</si>
  <si>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</si>
  <si>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</si>
  <si>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</si>
  <si>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</si>
  <si>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</si>
  <si>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</si>
  <si>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</si>
  <si>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</si>
  <si>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</si>
  <si>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</si>
  <si>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</si>
  <si>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</si>
  <si>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</si>
  <si>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</si>
  <si>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</si>
  <si>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</si>
  <si>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</si>
  <si>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</si>
  <si>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</si>
  <si>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</si>
  <si>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</si>
  <si>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</si>
  <si>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</si>
  <si>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</si>
  <si>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</si>
  <si>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</si>
  <si>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</si>
  <si>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</si>
  <si>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</si>
  <si>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</si>
  <si>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</si>
  <si>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</si>
  <si>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</si>
  <si>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</si>
  <si>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</si>
  <si>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</si>
  <si>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</si>
  <si>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</si>
  <si>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</si>
  <si>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</si>
  <si>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</si>
  <si>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</si>
  <si>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</si>
  <si>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</si>
  <si>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</si>
  <si>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</si>
  <si>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</si>
  <si>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</si>
  <si>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</si>
  <si>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</si>
  <si>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</si>
  <si>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</si>
  <si>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</si>
  <si>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</si>
  <si>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</si>
  <si>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</si>
  <si>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</si>
  <si>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</si>
  <si>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</si>
  <si>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</si>
  <si>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</si>
  <si>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</si>
  <si>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</si>
  <si>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</si>
  <si>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</si>
  <si>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</si>
  <si>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</si>
  <si>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</si>
  <si>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</si>
  <si>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</si>
  <si>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</si>
  <si>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</si>
  <si>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</si>
  <si>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</si>
  <si>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</si>
  <si>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</si>
  <si>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</si>
  <si>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</si>
  <si>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</si>
  <si>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</si>
  <si>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</si>
  <si>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</si>
  <si>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</si>
  <si>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</si>
  <si>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</si>
  <si>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</si>
  <si>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</si>
  <si>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</si>
  <si>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</si>
  <si>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</si>
  <si>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</si>
  <si>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</si>
  <si>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</si>
  <si>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</si>
  <si>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</si>
  <si>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</si>
  <si>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</si>
  <si>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</si>
  <si>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</si>
  <si>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</si>
  <si>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</si>
  <si>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</si>
  <si>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</si>
  <si>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</si>
  <si>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</si>
  <si>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</si>
  <si>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</si>
  <si>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</si>
  <si>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</si>
  <si>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</si>
  <si>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</si>
  <si>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</si>
  <si>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</si>
  <si>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</si>
  <si>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</si>
  <si>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</si>
  <si>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</si>
  <si>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</si>
  <si>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</si>
  <si>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</si>
  <si>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</si>
  <si>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</si>
  <si>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</si>
  <si>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</si>
  <si>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</si>
  <si>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</si>
  <si>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</si>
  <si>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</si>
  <si>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</si>
  <si>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</si>
  <si>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</si>
  <si>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</si>
  <si>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</si>
  <si>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</si>
  <si>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</si>
  <si>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</si>
  <si>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</si>
  <si>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</si>
  <si>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</si>
  <si>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</si>
  <si>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</si>
  <si>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</si>
  <si>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</si>
  <si>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</si>
  <si>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</si>
  <si>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</si>
  <si>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</si>
  <si>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</si>
  <si>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</si>
  <si>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</si>
  <si>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</si>
  <si>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</si>
  <si>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</si>
  <si>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</si>
  <si>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</si>
  <si>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</si>
  <si>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</si>
  <si>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</si>
  <si>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</si>
  <si>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</si>
  <si>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</si>
  <si>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</si>
  <si>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</si>
  <si>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</si>
  <si>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</si>
  <si>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</si>
  <si>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</si>
  <si>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</si>
  <si>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</si>
  <si>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</si>
  <si>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</si>
  <si>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</si>
  <si>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</si>
  <si>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</si>
  <si>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</si>
  <si>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</si>
  <si>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</si>
  <si>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</si>
  <si>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</si>
  <si>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</si>
  <si>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</si>
  <si>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</si>
  <si>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</si>
  <si>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</si>
  <si>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</si>
  <si>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</si>
  <si>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</si>
  <si>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</si>
  <si>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</si>
  <si>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</si>
  <si>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</si>
  <si>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</si>
  <si>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</si>
  <si>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</si>
  <si>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</si>
  <si>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</si>
  <si>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</si>
  <si>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</si>
  <si>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</si>
  <si>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</si>
  <si>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</si>
  <si>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</si>
  <si>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</si>
  <si>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</si>
  <si>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</si>
  <si>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</si>
  <si>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</si>
  <si>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</si>
  <si>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</si>
  <si>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</si>
  <si>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</si>
  <si>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</si>
  <si>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</si>
  <si>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</si>
  <si>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</si>
  <si>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</si>
  <si>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</si>
  <si>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</si>
  <si>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</si>
  <si>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</si>
  <si>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</si>
  <si>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</si>
  <si>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</si>
  <si>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</si>
  <si>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</si>
  <si>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</si>
  <si>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</si>
  <si>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</si>
  <si>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</si>
  <si>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</si>
  <si>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</si>
  <si>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</si>
  <si>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</si>
  <si>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</si>
  <si>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</si>
  <si>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</si>
  <si>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</si>
  <si>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</si>
  <si>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</si>
  <si>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</si>
  <si>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</si>
  <si>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</si>
  <si>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</si>
  <si>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</si>
  <si>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</si>
  <si>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</si>
  <si>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</si>
  <si>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</si>
  <si>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</si>
  <si>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</si>
  <si>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</si>
  <si>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</si>
  <si>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</si>
  <si>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</si>
  <si>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</si>
  <si>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</si>
  <si>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</si>
  <si>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</si>
  <si>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</si>
  <si>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</si>
  <si>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</si>
  <si>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</si>
  <si>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</si>
  <si>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</si>
  <si>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</si>
  <si>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</si>
  <si>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</si>
  <si>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</si>
  <si>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</si>
  <si>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</si>
  <si>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</si>
  <si>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</si>
  <si>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</si>
  <si>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</si>
  <si>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</si>
  <si>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</si>
  <si>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</si>
  <si>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</si>
  <si>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</si>
  <si>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</si>
  <si>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</si>
  <si>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</si>
  <si>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</si>
  <si>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</si>
  <si>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</si>
  <si>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</si>
  <si>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</si>
  <si>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</si>
  <si>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</si>
  <si>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</si>
  <si>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</si>
  <si>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</si>
  <si>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</si>
  <si>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</si>
  <si>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</si>
  <si>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</si>
  <si>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</si>
  <si>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</si>
  <si>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</si>
  <si>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</si>
  <si>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</si>
  <si>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</si>
  <si>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</si>
  <si>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</si>
  <si>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</si>
  <si>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</si>
  <si>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</si>
  <si>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</si>
  <si>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</si>
  <si>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</si>
  <si>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</si>
  <si>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</si>
  <si>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</si>
  <si>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</si>
  <si>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</si>
  <si>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</si>
  <si>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</si>
  <si>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</si>
  <si>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</si>
  <si>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</si>
  <si>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</si>
  <si>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</si>
  <si>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</si>
  <si>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</si>
  <si>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</si>
  <si>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</si>
  <si>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</si>
  <si>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</si>
  <si>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</si>
  <si>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</si>
  <si>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</si>
  <si>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</si>
  <si>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</si>
  <si>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</si>
  <si>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</si>
  <si>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</si>
  <si>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</si>
  <si>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</si>
  <si>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</si>
  <si>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</si>
  <si>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</si>
  <si>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</si>
  <si>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</si>
  <si>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</si>
  <si>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</si>
  <si>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</si>
  <si>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</si>
  <si>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</si>
  <si>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</si>
  <si>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</si>
  <si>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</si>
  <si>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</si>
  <si>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</si>
  <si>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</si>
  <si>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</si>
  <si>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</si>
  <si>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</si>
  <si>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</si>
  <si>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</si>
  <si>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</si>
  <si>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</si>
  <si>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</si>
  <si>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</si>
  <si>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</si>
  <si>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</si>
  <si>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</si>
  <si>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</si>
  <si>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</si>
  <si>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</si>
  <si>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</si>
  <si>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</si>
  <si>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</si>
  <si>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</si>
  <si>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</si>
  <si>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</si>
  <si>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</si>
  <si>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</si>
  <si>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</si>
  <si>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</si>
  <si>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</si>
  <si>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</si>
  <si>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</si>
  <si>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</si>
  <si>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</si>
  <si>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</si>
  <si>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</si>
  <si>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</si>
  <si>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</si>
  <si>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</si>
  <si>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</si>
  <si>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</si>
  <si>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</si>
  <si>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</si>
  <si>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</si>
  <si>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</si>
  <si>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</si>
  <si>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</si>
  <si>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</si>
  <si>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</si>
  <si>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</si>
  <si>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</si>
  <si>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</si>
  <si>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</si>
  <si>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</si>
  <si>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</si>
  <si>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</si>
  <si>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</si>
  <si>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</si>
  <si>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</si>
  <si>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</si>
  <si>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</si>
  <si>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</si>
  <si>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</si>
  <si>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</si>
  <si>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</si>
  <si>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</si>
  <si>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</si>
  <si>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</si>
  <si>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</si>
  <si>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</si>
  <si>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</si>
  <si>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</si>
  <si>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</si>
  <si>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</si>
  <si>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</si>
  <si>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</si>
  <si>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</si>
  <si>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</si>
  <si>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</si>
  <si>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</si>
  <si>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</si>
  <si>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</si>
  <si>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</si>
  <si>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</si>
  <si>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</si>
  <si>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</si>
  <si>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</si>
  <si>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</si>
  <si>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</si>
  <si>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</si>
  <si>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</si>
  <si>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</si>
  <si>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</si>
  <si>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</si>
  <si>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</si>
  <si>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</si>
  <si>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</si>
  <si>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</si>
  <si>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</si>
  <si>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</si>
  <si>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</si>
  <si>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</si>
  <si>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</si>
  <si>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</si>
  <si>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</si>
  <si>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</si>
  <si>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</si>
  <si>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</si>
  <si>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</si>
  <si>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</si>
  <si>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</si>
  <si>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</si>
  <si>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</si>
  <si>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</si>
  <si>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</si>
  <si>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</si>
  <si>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</si>
  <si>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</si>
  <si>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</si>
  <si>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</si>
  <si>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</si>
  <si>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</si>
  <si>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</si>
  <si>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</si>
  <si>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</si>
  <si>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</si>
  <si>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</si>
  <si>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</si>
  <si>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</si>
  <si>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</si>
  <si>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</si>
  <si>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</si>
  <si>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</si>
  <si>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</si>
  <si>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</si>
  <si>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</si>
  <si>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</si>
  <si>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</si>
  <si>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</si>
  <si>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</si>
  <si>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</si>
  <si>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</si>
  <si>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</si>
  <si>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</si>
  <si>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</si>
  <si>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</si>
  <si>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</si>
  <si>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</si>
  <si>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</si>
  <si>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</si>
  <si>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</si>
  <si>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</si>
  <si>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</si>
  <si>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</si>
  <si>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</si>
  <si>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</si>
  <si>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</si>
  <si>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</si>
  <si>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</si>
  <si>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</si>
  <si>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</si>
  <si>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</si>
  <si>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</si>
  <si>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</si>
  <si>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</si>
  <si>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</si>
  <si>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</si>
  <si>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</si>
  <si>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</si>
  <si>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</si>
  <si>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</si>
  <si>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</si>
  <si>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</si>
  <si>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</si>
  <si>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</si>
  <si>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</si>
  <si>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</si>
  <si>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</si>
  <si>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</si>
  <si>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</si>
  <si>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</si>
  <si>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</si>
  <si>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</si>
  <si>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</si>
  <si>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</si>
  <si>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</si>
  <si>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</si>
  <si>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</si>
  <si>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</si>
  <si>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</si>
  <si>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</si>
  <si>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</si>
  <si>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</si>
  <si>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</si>
  <si>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</si>
  <si>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</si>
  <si>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</si>
  <si>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</si>
  <si>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</si>
  <si>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</si>
  <si>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</si>
  <si>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</si>
  <si>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</si>
  <si>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</si>
  <si>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</si>
  <si>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</si>
  <si>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</si>
  <si>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</si>
  <si>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</si>
  <si>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</si>
  <si>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</si>
  <si>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</si>
  <si>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</si>
  <si>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</si>
  <si>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</si>
  <si>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</si>
  <si>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</si>
  <si>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</si>
  <si>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</si>
  <si>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</si>
  <si>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</si>
  <si>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</si>
  <si>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</si>
  <si>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</si>
  <si>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</si>
  <si>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</si>
  <si>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</si>
  <si>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</si>
  <si>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</si>
  <si>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</si>
  <si>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</si>
  <si>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</si>
  <si>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</si>
  <si>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</si>
  <si>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</si>
  <si>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</si>
  <si>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</si>
  <si>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</si>
  <si>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</si>
  <si>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</si>
  <si>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</si>
  <si>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</si>
  <si>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</si>
  <si>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</si>
  <si>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</si>
  <si>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</si>
  <si>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</si>
  <si>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</si>
  <si>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</si>
  <si>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</si>
  <si>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</si>
  <si>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</si>
  <si>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</si>
  <si>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</si>
  <si>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</si>
  <si>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</si>
  <si>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</si>
  <si>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</si>
  <si>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</si>
  <si>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</si>
  <si>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</si>
  <si>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</si>
  <si>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</si>
  <si>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</si>
  <si>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</si>
  <si>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</si>
  <si>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</si>
  <si>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</si>
  <si>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</si>
  <si>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</si>
  <si>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</si>
  <si>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</si>
  <si>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</si>
  <si>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</si>
  <si>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</si>
  <si>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</si>
  <si>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</si>
  <si>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</si>
  <si>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</si>
  <si>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</si>
  <si>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</si>
  <si>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</si>
  <si>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</si>
  <si>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</si>
  <si>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</si>
  <si>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</si>
  <si>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</si>
  <si>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</si>
  <si>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</si>
  <si>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</si>
  <si>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</si>
  <si>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</si>
  <si>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</si>
  <si>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</si>
  <si>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</si>
  <si>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</si>
  <si>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</si>
  <si>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</si>
  <si>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</si>
  <si>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</si>
  <si>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</si>
  <si>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</si>
  <si>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</si>
  <si>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</si>
  <si>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</si>
  <si>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</si>
  <si>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</si>
  <si>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</si>
  <si>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</si>
  <si>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</si>
  <si>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</si>
  <si>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</si>
  <si>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</si>
  <si>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</si>
  <si>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</si>
  <si>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</si>
  <si>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</si>
  <si>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</si>
  <si>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</si>
  <si>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</si>
  <si>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</si>
  <si>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</si>
  <si>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</si>
  <si>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</si>
  <si>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</si>
  <si>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</si>
  <si>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</si>
  <si>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</si>
  <si>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</si>
  <si>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</si>
  <si>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</si>
  <si>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</si>
  <si>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</si>
  <si>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</si>
  <si>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</si>
  <si>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</si>
  <si>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</si>
  <si>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</si>
  <si>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</si>
  <si>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</si>
  <si>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</si>
  <si>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</si>
  <si>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</si>
  <si>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</si>
  <si>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</si>
  <si>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</si>
  <si>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</si>
  <si>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</si>
  <si>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</si>
  <si>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</si>
  <si>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</si>
  <si>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</si>
  <si>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</si>
  <si>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</si>
  <si>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</si>
  <si>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</si>
  <si>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</si>
  <si>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</si>
  <si>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</si>
  <si>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</si>
  <si>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</si>
  <si>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</si>
  <si>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</si>
  <si>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</si>
  <si>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</si>
  <si>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</si>
  <si>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</si>
  <si>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</si>
  <si>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</si>
  <si>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</si>
  <si>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</si>
  <si>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</si>
  <si>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</si>
  <si>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</si>
  <si>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</si>
  <si>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</si>
  <si>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</si>
  <si>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</si>
  <si>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</si>
  <si>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</si>
  <si>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</si>
  <si>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</si>
  <si>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</si>
  <si>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</si>
  <si>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</si>
  <si>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</si>
  <si>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</si>
  <si>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</si>
  <si>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</si>
  <si>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</si>
  <si>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</si>
  <si>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</si>
  <si>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</si>
  <si>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</si>
  <si>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</si>
  <si>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</si>
  <si>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</si>
  <si>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</si>
  <si>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</si>
  <si>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</si>
  <si>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</si>
  <si>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</si>
  <si>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</si>
  <si>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</si>
  <si>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</si>
  <si>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</si>
  <si>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</si>
  <si>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</si>
  <si>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</si>
  <si>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</si>
  <si>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</si>
  <si>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</si>
  <si>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</si>
  <si>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</si>
  <si>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</si>
  <si>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</si>
  <si>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</si>
  <si>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</si>
  <si>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</si>
  <si>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</si>
  <si>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</si>
  <si>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</si>
  <si>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</si>
  <si>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</si>
  <si>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</si>
  <si>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</si>
  <si>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</si>
  <si>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</si>
  <si>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</si>
  <si>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</si>
  <si>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</si>
  <si>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</si>
  <si>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</si>
  <si>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</si>
  <si>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</si>
  <si>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</si>
  <si>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</si>
  <si>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</si>
  <si>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</si>
  <si>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</si>
  <si>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</si>
  <si>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</si>
  <si>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</si>
  <si>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</si>
  <si>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</si>
  <si>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</si>
  <si>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</si>
  <si>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</si>
  <si>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</si>
  <si>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</si>
  <si>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</si>
  <si>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</si>
  <si>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</si>
  <si>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</si>
  <si>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</si>
  <si>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</si>
  <si>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</si>
  <si>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</si>
  <si>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</si>
  <si>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</si>
  <si>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</si>
  <si>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</si>
  <si>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</si>
  <si>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</si>
  <si>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</si>
  <si>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</si>
  <si>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</si>
  <si>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</si>
  <si>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</si>
  <si>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</si>
  <si>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</si>
  <si>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</si>
  <si>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</si>
  <si>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</si>
  <si>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</si>
  <si>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</si>
  <si>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</si>
  <si>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</si>
  <si>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</si>
  <si>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</si>
  <si>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</si>
  <si>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</si>
  <si>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</si>
  <si>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</si>
  <si>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</si>
  <si>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</si>
  <si>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</si>
  <si>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</si>
  <si>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</si>
  <si>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</si>
  <si>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</si>
  <si>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</si>
  <si>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</si>
  <si>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</si>
  <si>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</si>
  <si>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</si>
  <si>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</si>
  <si>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</si>
  <si>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</si>
  <si>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</si>
  <si>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</si>
  <si>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</si>
  <si>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</si>
  <si>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</si>
  <si>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</si>
  <si>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</si>
  <si>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</si>
  <si>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</si>
  <si>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</si>
  <si>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</si>
  <si>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</si>
  <si>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</si>
  <si>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</si>
  <si>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</si>
  <si>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</si>
  <si>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</si>
  <si>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</si>
  <si>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</si>
  <si>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</si>
  <si>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</si>
  <si>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</si>
  <si>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</si>
  <si>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</si>
  <si>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</si>
  <si>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</si>
  <si>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</si>
  <si>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</si>
  <si>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</si>
  <si>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</si>
  <si>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</si>
  <si>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</si>
  <si>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</si>
  <si>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</si>
  <si>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</si>
  <si>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</si>
  <si>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</si>
  <si>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</si>
  <si>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</si>
  <si>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</si>
  <si>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</si>
  <si>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</si>
  <si>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</si>
  <si>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</si>
  <si>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</si>
  <si>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</si>
  <si>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</si>
  <si>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</si>
  <si>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</si>
  <si>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</si>
  <si>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</si>
  <si>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</si>
  <si>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</si>
  <si>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</si>
  <si>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</si>
  <si>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</si>
  <si>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</si>
  <si>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</si>
  <si>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</si>
  <si>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</si>
  <si>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</si>
  <si>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</si>
  <si>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</si>
  <si>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</si>
  <si>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</si>
  <si>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</si>
  <si>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</si>
  <si>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</si>
  <si>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</si>
  <si>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</si>
  <si>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</si>
  <si>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</si>
  <si>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</si>
  <si>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</si>
  <si>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</si>
  <si>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</si>
  <si>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</si>
  <si>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</si>
  <si>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</si>
  <si>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</si>
  <si>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</si>
  <si>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</si>
  <si>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</si>
  <si>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</si>
  <si>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</si>
  <si>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</si>
  <si>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</si>
  <si>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</si>
  <si>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</si>
  <si>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</si>
  <si>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</si>
  <si>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</si>
  <si>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</si>
  <si>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</si>
  <si>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</si>
  <si>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</si>
  <si>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</si>
  <si>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</si>
  <si>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</si>
  <si>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</si>
  <si>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</si>
  <si>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</si>
  <si>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</si>
  <si>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</si>
  <si>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</si>
  <si>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</si>
  <si>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</si>
  <si>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</si>
  <si>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</si>
  <si>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</si>
  <si>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</si>
  <si>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</si>
  <si>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</si>
  <si>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</si>
  <si>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</si>
  <si>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</si>
  <si>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</si>
  <si>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</si>
  <si>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</si>
  <si>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</si>
  <si>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</si>
  <si>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</si>
  <si>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</si>
  <si>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</si>
  <si>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</si>
  <si>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</si>
  <si>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</si>
  <si>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</si>
  <si>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</si>
  <si>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</si>
  <si>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</si>
  <si>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</si>
  <si>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</si>
  <si>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</si>
  <si>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</si>
  <si>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</si>
  <si>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</si>
  <si>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</si>
  <si>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</si>
  <si>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</si>
  <si>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</si>
  <si>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</si>
  <si>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</si>
  <si>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</si>
  <si>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</si>
  <si>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</si>
  <si>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</si>
  <si>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</si>
  <si>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</si>
  <si>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</si>
  <si>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</si>
  <si>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</si>
  <si>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</si>
  <si>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</si>
  <si>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</si>
  <si>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</si>
  <si>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</si>
  <si>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</si>
  <si>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</si>
  <si>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</si>
  <si>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</si>
  <si>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</si>
  <si>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</si>
  <si>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</si>
  <si>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</si>
  <si>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</si>
  <si>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</si>
  <si>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</si>
  <si>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</si>
  <si>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</si>
  <si>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</si>
  <si>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</si>
  <si>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</si>
  <si>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</si>
  <si>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</si>
  <si>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</si>
  <si>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</si>
  <si>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</si>
  <si>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</si>
  <si>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</si>
  <si>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</si>
  <si>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</si>
  <si>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</si>
  <si>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</si>
  <si>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</si>
  <si>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</si>
  <si>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</si>
  <si>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</si>
  <si>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</si>
  <si>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</si>
  <si>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</si>
  <si>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</si>
  <si>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</si>
  <si>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</si>
  <si>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</si>
  <si>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</si>
  <si>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</si>
  <si>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</si>
  <si>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</si>
  <si>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</si>
  <si>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</si>
  <si>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</si>
  <si>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</si>
  <si>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</si>
  <si>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</si>
  <si>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</si>
  <si>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</si>
  <si>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</si>
  <si>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</si>
  <si>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</si>
  <si>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</si>
  <si>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</si>
  <si>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</si>
  <si>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</si>
  <si>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</si>
  <si>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</si>
  <si>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</si>
  <si>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</si>
  <si>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</si>
  <si>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</si>
  <si>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</si>
  <si>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</si>
  <si>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</si>
  <si>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</si>
  <si>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</si>
  <si>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</si>
  <si>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</si>
  <si>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</si>
  <si>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</si>
  <si>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</si>
  <si>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</si>
  <si>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</si>
  <si>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</si>
  <si>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</si>
  <si>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</si>
  <si>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</si>
  <si>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</si>
  <si>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</si>
  <si>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</si>
  <si>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</si>
  <si>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</si>
  <si>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</si>
  <si>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</si>
  <si>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</si>
  <si>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</si>
  <si>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</si>
  <si>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</si>
  <si>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</si>
  <si>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</si>
  <si>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</si>
  <si>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</si>
  <si>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</si>
  <si>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</si>
  <si>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</si>
  <si>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</si>
  <si>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</si>
  <si>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</si>
  <si>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</si>
  <si>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</si>
  <si>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</si>
  <si>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</si>
  <si>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</si>
  <si>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</si>
  <si>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</si>
  <si>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</si>
  <si>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</si>
  <si>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</si>
  <si>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</si>
  <si>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</si>
  <si>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</si>
  <si>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</si>
  <si>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</si>
  <si>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</si>
  <si>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</si>
  <si>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</si>
  <si>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</si>
  <si>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</si>
  <si>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</si>
  <si>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</si>
  <si>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</si>
  <si>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</si>
  <si>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</si>
  <si>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</si>
  <si>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</si>
  <si>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</si>
  <si>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</si>
  <si>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</si>
  <si>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</si>
  <si>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</si>
  <si>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</si>
  <si>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</si>
  <si>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</si>
  <si>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</si>
  <si>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</si>
  <si>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</si>
  <si>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</si>
  <si>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</si>
  <si>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</si>
  <si>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</si>
  <si>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</si>
  <si>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</si>
  <si>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</si>
  <si>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</si>
  <si>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</si>
  <si>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</si>
  <si>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</si>
  <si>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</si>
  <si>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</si>
  <si>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</si>
  <si>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</si>
  <si>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</si>
  <si>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</si>
  <si>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</si>
  <si>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</si>
  <si>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</si>
  <si>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</si>
  <si>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</si>
  <si>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</si>
  <si>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</si>
  <si>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</si>
  <si>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</si>
  <si>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</si>
  <si>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</si>
  <si>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</si>
  <si>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</si>
  <si>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</si>
  <si>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</si>
  <si>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</si>
  <si>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</si>
  <si>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</si>
  <si>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</si>
  <si>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</si>
  <si>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</si>
  <si>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</si>
  <si>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</si>
  <si>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</si>
  <si>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</si>
  <si>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</si>
  <si>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</si>
  <si>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</si>
  <si>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</si>
  <si>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</si>
  <si>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</si>
  <si>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</si>
  <si>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</si>
  <si>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</si>
  <si>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</si>
  <si>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</si>
  <si>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</si>
  <si>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</si>
  <si>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</si>
  <si>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</si>
  <si>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</si>
  <si>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</si>
  <si>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</si>
  <si>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</si>
  <si>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</si>
  <si>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</si>
  <si>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</si>
  <si>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</si>
  <si>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</si>
  <si>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</si>
  <si>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</si>
  <si>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</si>
  <si>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</si>
  <si>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</si>
  <si>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</si>
  <si>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</si>
  <si>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</si>
  <si>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</si>
  <si>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</si>
  <si>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</si>
  <si>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</si>
  <si>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</si>
  <si>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</si>
  <si>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</si>
  <si>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</si>
  <si>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</si>
  <si>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</si>
  <si>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</si>
  <si>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</si>
  <si>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</si>
  <si>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</si>
  <si>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</si>
  <si>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</si>
  <si>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</si>
  <si>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</si>
  <si>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</si>
  <si>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</si>
  <si>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</si>
  <si>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</si>
  <si>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</si>
  <si>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</si>
  <si>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</si>
  <si>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</si>
  <si>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</si>
  <si>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</si>
  <si>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</si>
  <si>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</si>
  <si>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</si>
  <si>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</si>
  <si>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</si>
  <si>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</si>
  <si>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</si>
  <si>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</si>
  <si>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</si>
  <si>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</si>
  <si>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</si>
  <si>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</si>
  <si>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</si>
  <si>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</si>
  <si>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</si>
  <si>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</si>
  <si>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</si>
  <si>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</si>
  <si>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</si>
  <si>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</si>
  <si>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</si>
  <si>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</si>
  <si>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</si>
  <si>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</si>
  <si>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</si>
  <si>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</si>
  <si>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</si>
  <si>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</si>
  <si>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</si>
  <si>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</si>
  <si>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</si>
  <si>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</si>
  <si>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</si>
  <si>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</si>
  <si>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</si>
  <si>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</si>
  <si>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</si>
  <si>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</si>
  <si>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</si>
  <si>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</si>
  <si>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</si>
  <si>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</si>
  <si>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</si>
  <si>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</si>
  <si>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</si>
  <si>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</si>
  <si>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</si>
  <si>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</si>
  <si>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</si>
  <si>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</si>
  <si>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</si>
  <si>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</si>
  <si>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</si>
  <si>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</si>
  <si>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</si>
  <si>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</si>
  <si>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</si>
  <si>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</si>
  <si>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</si>
  <si>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</si>
  <si>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</si>
  <si>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</si>
  <si>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</si>
  <si>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</si>
  <si>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</si>
  <si>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</si>
  <si>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</si>
  <si>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</si>
  <si>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</si>
  <si>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</si>
  <si>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</si>
  <si>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</si>
  <si>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</si>
  <si>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</si>
  <si>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</si>
  <si>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</si>
  <si>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</si>
  <si>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</si>
  <si>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</si>
  <si>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</si>
  <si>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</si>
  <si>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</si>
  <si>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</si>
  <si>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</si>
  <si>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</si>
  <si>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</si>
  <si>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</si>
  <si>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</si>
  <si>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</si>
  <si>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</si>
  <si>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</si>
  <si>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</si>
  <si>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</si>
  <si>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</si>
  <si>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</si>
  <si>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</si>
  <si>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</si>
  <si>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</si>
  <si>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</si>
  <si>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</si>
  <si>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</si>
  <si>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</si>
  <si>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</si>
  <si>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</si>
  <si>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</si>
  <si>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</si>
  <si>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</si>
  <si>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</si>
  <si>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</si>
  <si>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</si>
  <si>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</si>
  <si>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</si>
  <si>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</si>
  <si>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</si>
  <si>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</si>
  <si>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</si>
  <si>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</si>
  <si>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</si>
  <si>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</si>
  <si>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</si>
  <si>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</si>
  <si>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</si>
  <si>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</si>
  <si>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</si>
  <si>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</si>
  <si>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</si>
  <si>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</si>
  <si>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</si>
  <si>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</si>
  <si>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</si>
  <si>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</si>
  <si>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</si>
  <si>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</si>
  <si>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</si>
  <si>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</si>
  <si>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</si>
  <si>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</si>
  <si>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</si>
  <si>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</si>
  <si>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</si>
  <si>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</si>
  <si>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</si>
  <si>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</si>
  <si>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</si>
  <si>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</si>
  <si>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</si>
  <si>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</si>
  <si>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</si>
  <si>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</si>
  <si>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</si>
  <si>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</si>
  <si>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</si>
  <si>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</si>
  <si>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</si>
  <si>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</si>
  <si>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</si>
  <si>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</si>
  <si>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</si>
  <si>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</si>
  <si>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</si>
  <si>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</si>
  <si>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</si>
  <si>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</si>
  <si>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</si>
  <si>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</si>
  <si>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</si>
  <si>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</si>
  <si>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</si>
  <si>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</si>
  <si>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</si>
  <si>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</si>
  <si>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</si>
  <si>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</si>
  <si>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</si>
  <si>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</si>
  <si>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</si>
  <si>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</si>
  <si>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</si>
  <si>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</si>
  <si>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</si>
  <si>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</si>
  <si>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</si>
  <si>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</si>
  <si>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</si>
  <si>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</si>
  <si>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</si>
  <si>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</si>
  <si>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</si>
  <si>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</si>
  <si>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</si>
  <si>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</si>
  <si>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</si>
  <si>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</si>
  <si>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</si>
  <si>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</si>
  <si>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</si>
  <si>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</si>
  <si>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</si>
  <si>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</si>
  <si>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</si>
  <si>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</si>
  <si>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</si>
  <si>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</si>
  <si>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</si>
  <si>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</si>
  <si>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</si>
  <si>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</si>
  <si>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</si>
  <si>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</si>
  <si>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</si>
  <si>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</si>
  <si>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</si>
  <si>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</si>
  <si>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</si>
  <si>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</si>
  <si>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</si>
  <si>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</si>
  <si>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</si>
  <si>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</si>
  <si>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</si>
  <si>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</si>
  <si>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</si>
  <si>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</si>
  <si>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</si>
  <si>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</si>
  <si>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</si>
  <si>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</si>
  <si>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</si>
  <si>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</si>
  <si>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</si>
  <si>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</si>
  <si>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</si>
  <si>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</si>
  <si>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</si>
  <si>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</si>
  <si>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</si>
  <si>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</si>
  <si>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</si>
  <si>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</si>
  <si>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</si>
  <si>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</si>
  <si>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</si>
  <si>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</si>
  <si>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</si>
  <si>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</si>
  <si>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</si>
  <si>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</si>
  <si>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</si>
  <si>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</si>
  <si>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</si>
  <si>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</si>
  <si>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</si>
  <si>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</si>
  <si>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</si>
  <si>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</si>
  <si>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</si>
  <si>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</si>
  <si>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</si>
  <si>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</si>
  <si>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</si>
  <si>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</si>
  <si>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</si>
  <si>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</si>
  <si>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</si>
  <si>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</si>
  <si>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</si>
  <si>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</si>
  <si>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</si>
  <si>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</si>
  <si>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</si>
  <si>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</si>
  <si>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</si>
  <si>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</si>
  <si>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</si>
  <si>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</si>
  <si>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</si>
  <si>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</si>
  <si>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</si>
  <si>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</si>
  <si>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</si>
  <si>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</si>
  <si>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</si>
  <si>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</si>
  <si>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</si>
  <si>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</si>
  <si>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</si>
  <si>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</si>
  <si>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</si>
  <si>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</si>
  <si>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</si>
  <si>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</si>
  <si>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</si>
  <si>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</si>
  <si>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</si>
  <si>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</si>
  <si>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</si>
  <si>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</si>
  <si>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</si>
  <si>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</si>
  <si>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</si>
  <si>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</si>
  <si>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</si>
  <si>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</si>
  <si>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</si>
  <si>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</si>
  <si>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</si>
  <si>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</si>
  <si>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</si>
  <si>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</si>
  <si>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</si>
  <si>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</si>
  <si>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</si>
  <si>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</si>
  <si>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</si>
  <si>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</si>
  <si>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</si>
  <si>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</si>
  <si>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</si>
  <si>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</si>
  <si>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</si>
  <si>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</si>
  <si>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</si>
  <si>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</si>
  <si>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</si>
  <si>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</si>
  <si>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</si>
  <si>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</si>
  <si>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</si>
  <si>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</si>
  <si>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</si>
  <si>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</si>
  <si>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</si>
  <si>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</si>
  <si>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</si>
  <si>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</si>
  <si>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</si>
  <si>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</si>
  <si>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</si>
  <si>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</si>
  <si>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</si>
  <si>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</si>
  <si>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</si>
  <si>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</si>
  <si>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</si>
  <si>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</si>
  <si>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</si>
  <si>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</si>
  <si>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</si>
  <si>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</si>
  <si>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</si>
  <si>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</si>
  <si>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</si>
  <si>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</si>
  <si>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</si>
  <si>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</si>
  <si>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</si>
  <si>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</si>
  <si>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</si>
  <si>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</si>
  <si>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</si>
  <si>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</si>
  <si>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</si>
  <si>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</si>
  <si>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</si>
  <si>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</si>
  <si>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</si>
  <si>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</si>
  <si>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</si>
  <si>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</si>
  <si>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</si>
  <si>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</si>
  <si>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</si>
  <si>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</si>
  <si>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</si>
  <si>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</si>
  <si>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</si>
  <si>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</si>
  <si>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</si>
  <si>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</si>
  <si>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</si>
  <si>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</si>
  <si>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</si>
  <si>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</si>
  <si>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</si>
  <si>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</si>
  <si>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</si>
  <si>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</si>
  <si>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</si>
  <si>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</si>
  <si>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</si>
  <si>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</si>
  <si>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</si>
  <si>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</si>
  <si>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</si>
  <si>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</si>
  <si>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</si>
  <si>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</si>
  <si>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</si>
  <si>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</si>
  <si>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</si>
  <si>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</si>
  <si>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</si>
  <si>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</si>
  <si>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</si>
  <si>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</si>
  <si>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</si>
  <si>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</si>
  <si>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</si>
  <si>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</si>
  <si>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</si>
  <si>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</si>
  <si>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</si>
  <si>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</si>
  <si>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</si>
  <si>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</si>
  <si>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</si>
  <si>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</si>
  <si>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</si>
  <si>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</si>
  <si>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</si>
  <si>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</si>
  <si>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</si>
  <si>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</si>
  <si>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</si>
  <si>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</si>
  <si>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</si>
  <si>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</si>
  <si>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</si>
  <si>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</si>
  <si>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</si>
  <si>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</si>
  <si>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</si>
  <si>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</si>
  <si>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</si>
  <si>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</si>
  <si>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</si>
  <si>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</si>
  <si>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</si>
  <si>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</si>
  <si>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</si>
  <si>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</si>
  <si>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</si>
  <si>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</si>
  <si>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</si>
  <si>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</si>
  <si>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</si>
  <si>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</si>
  <si>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</si>
  <si>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</si>
  <si>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</si>
  <si>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</si>
  <si>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</si>
  <si>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</si>
  <si>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</si>
  <si>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</si>
  <si>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</si>
  <si>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</si>
  <si>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</si>
  <si>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</si>
  <si>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</si>
  <si>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</si>
  <si>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</si>
  <si>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</si>
  <si>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</si>
  <si>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</si>
  <si>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</si>
  <si>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</si>
  <si>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</si>
  <si>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</si>
  <si>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</si>
  <si>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</si>
  <si>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</si>
  <si>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</si>
  <si>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</si>
  <si>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</si>
  <si>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</si>
  <si>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</si>
  <si>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</si>
  <si>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</si>
  <si>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</si>
  <si>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</si>
  <si>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</si>
  <si>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</si>
  <si>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</si>
  <si>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</si>
  <si>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</si>
  <si>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</si>
  <si>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</si>
  <si>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</si>
  <si>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</si>
  <si>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</si>
  <si>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</si>
  <si>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</si>
  <si>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</si>
  <si>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</si>
  <si>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</si>
  <si>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</si>
  <si>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</si>
  <si>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</si>
  <si>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</si>
  <si>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</si>
  <si>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</si>
  <si>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</si>
  <si>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</si>
  <si>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</si>
  <si>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</si>
  <si>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</si>
  <si>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</si>
  <si>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</si>
  <si>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</si>
  <si>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</si>
  <si>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</si>
  <si>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</si>
  <si>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</si>
  <si>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</si>
  <si>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</si>
  <si>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</si>
  <si>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</si>
  <si>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</si>
  <si>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</si>
  <si>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</si>
  <si>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</si>
  <si>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</si>
  <si>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</si>
  <si>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</si>
  <si>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</si>
  <si>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</si>
  <si>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</si>
  <si>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</si>
  <si>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</si>
  <si>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</si>
  <si>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</si>
  <si>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</si>
  <si>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</si>
  <si>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</si>
  <si>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</si>
  <si>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</si>
  <si>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</si>
  <si>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</si>
  <si>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</si>
  <si>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</si>
  <si>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</si>
  <si>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</si>
  <si>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</si>
  <si>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</si>
  <si>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</si>
  <si>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</si>
  <si>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</si>
  <si>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</si>
  <si>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</si>
  <si>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</si>
  <si>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</si>
  <si>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</si>
  <si>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</si>
  <si>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</si>
  <si>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</si>
  <si>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</si>
  <si>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</si>
  <si>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</si>
  <si>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</si>
  <si>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</si>
  <si>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</si>
  <si>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</si>
  <si>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</si>
  <si>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</si>
  <si>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</si>
  <si>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</si>
  <si>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</si>
  <si>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</si>
  <si>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</si>
  <si>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</si>
  <si>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</si>
  <si>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</si>
  <si>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</si>
  <si>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</si>
  <si>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</si>
  <si>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</si>
  <si>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</si>
  <si>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</si>
  <si>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</si>
  <si>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</si>
  <si>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</si>
  <si>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</si>
  <si>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</si>
  <si>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</si>
  <si>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</si>
  <si>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</si>
  <si>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</si>
  <si>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</si>
  <si>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</si>
  <si>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</si>
  <si>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</si>
  <si>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</si>
  <si>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</si>
  <si>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</si>
  <si>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</si>
  <si>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</si>
  <si>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</si>
  <si>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</si>
  <si>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</si>
  <si>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</si>
  <si>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</si>
  <si>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</si>
  <si>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</si>
  <si>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</si>
  <si>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</si>
  <si>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</si>
  <si>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</si>
  <si>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</si>
  <si>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</si>
  <si>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</si>
  <si>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</si>
  <si>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</si>
  <si>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</si>
  <si>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</si>
  <si>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</si>
  <si>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</si>
  <si>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</si>
  <si>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</si>
  <si>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</si>
  <si>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</si>
  <si>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</si>
  <si>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</si>
  <si>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</si>
  <si>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</si>
  <si>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</si>
  <si>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</si>
  <si>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</si>
  <si>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</si>
  <si>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</si>
  <si>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</si>
  <si>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</si>
  <si>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</si>
  <si>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</si>
  <si>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</si>
  <si>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</si>
  <si>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</si>
  <si>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</si>
  <si>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</si>
  <si>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</si>
  <si>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</si>
  <si>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</si>
  <si>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</si>
  <si>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</si>
  <si>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</si>
  <si>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</si>
  <si>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</si>
  <si>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</si>
  <si>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</si>
  <si>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</si>
  <si>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</si>
  <si>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</si>
  <si>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</si>
  <si>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</si>
  <si>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</si>
  <si>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</si>
  <si>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</si>
  <si>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</si>
  <si>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</si>
  <si>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</si>
  <si>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</si>
  <si>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</si>
  <si>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</si>
  <si>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</si>
  <si>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</si>
  <si>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</si>
  <si>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</si>
  <si>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</si>
  <si>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</si>
  <si>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</si>
  <si>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</si>
  <si>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</si>
  <si>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</si>
  <si>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</si>
  <si>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</si>
  <si>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</si>
  <si>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</si>
  <si>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</si>
  <si>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</si>
  <si>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</si>
  <si>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</si>
  <si>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</si>
  <si>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</si>
  <si>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</si>
  <si>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</si>
  <si>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</si>
  <si>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</si>
  <si>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</si>
  <si>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</si>
  <si>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</si>
  <si>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</si>
  <si>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</si>
  <si>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</si>
  <si>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</si>
  <si>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</si>
  <si>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</si>
  <si>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</si>
  <si>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</si>
  <si>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</si>
  <si>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</si>
  <si>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</si>
  <si>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</si>
  <si>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</si>
  <si>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</si>
  <si>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</si>
  <si>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</si>
  <si>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</si>
  <si>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</si>
  <si>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</si>
  <si>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</si>
  <si>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</si>
  <si>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</si>
  <si>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</si>
  <si>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</si>
  <si>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</si>
  <si>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</si>
  <si>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</si>
  <si>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</si>
  <si>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</si>
  <si>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</si>
  <si>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</si>
  <si>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</si>
  <si>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</si>
  <si>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</si>
  <si>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</si>
  <si>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</si>
  <si>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</si>
  <si>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</si>
  <si>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</si>
  <si>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</si>
  <si>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</si>
  <si>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</si>
  <si>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</si>
  <si>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</si>
  <si>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</si>
  <si>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</si>
  <si>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</si>
  <si>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</si>
  <si>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</si>
  <si>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</si>
  <si>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</si>
  <si>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</si>
  <si>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</si>
  <si>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</si>
  <si>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</si>
  <si>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</si>
  <si>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</si>
  <si>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</si>
  <si>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</si>
  <si>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</si>
  <si>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</si>
  <si>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</si>
  <si>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</si>
  <si>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</si>
  <si>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</si>
  <si>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</si>
  <si>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</si>
  <si>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</si>
  <si>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</si>
  <si>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</si>
  <si>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</si>
  <si>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</si>
  <si>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</si>
  <si>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</si>
  <si>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</si>
  <si>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</si>
  <si>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</si>
  <si>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</si>
  <si>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</si>
  <si>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</si>
  <si>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</si>
  <si>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</si>
  <si>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</si>
  <si>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</si>
  <si>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</si>
  <si>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</si>
  <si>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</si>
  <si>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</si>
  <si>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</si>
  <si>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</si>
  <si>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</si>
  <si>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</si>
  <si>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</si>
  <si>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</si>
  <si>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</si>
  <si>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</si>
  <si>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</si>
  <si>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</si>
  <si>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</si>
  <si>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</si>
  <si>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</si>
  <si>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</si>
  <si>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</si>
  <si>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</si>
  <si>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</si>
  <si>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</si>
  <si>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</si>
  <si>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</si>
  <si>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</si>
  <si>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</si>
  <si>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</si>
  <si>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</si>
  <si>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</si>
  <si>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</si>
  <si>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</si>
  <si>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</si>
  <si>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</si>
  <si>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</si>
  <si>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</si>
  <si>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</si>
  <si>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</si>
  <si>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</si>
  <si>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</si>
  <si>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</si>
  <si>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</si>
  <si>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</si>
  <si>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</si>
  <si>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</si>
  <si>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</si>
  <si>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</si>
  <si>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</si>
  <si>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</si>
  <si>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</si>
  <si>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</si>
  <si>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</si>
  <si>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</si>
  <si>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</si>
  <si>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</si>
  <si>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</si>
  <si>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</si>
  <si>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</si>
  <si>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</si>
  <si>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</si>
  <si>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</si>
  <si>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</si>
  <si>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</si>
  <si>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</si>
  <si>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</si>
  <si>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</si>
  <si>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</si>
  <si>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</si>
  <si>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</si>
  <si>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</si>
  <si>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</si>
  <si>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</si>
  <si>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</si>
  <si>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</si>
  <si>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</si>
  <si>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</si>
  <si>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</si>
  <si>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</si>
  <si>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</si>
  <si>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</si>
  <si>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</si>
  <si>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</si>
  <si>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</si>
  <si>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</si>
  <si>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</si>
  <si>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</si>
  <si>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</si>
  <si>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</si>
  <si>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</si>
  <si>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</si>
  <si>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</si>
  <si>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</si>
  <si>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</si>
  <si>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</si>
  <si>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</si>
  <si>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</si>
  <si>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</si>
  <si>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</si>
  <si>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</si>
  <si>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</si>
  <si>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</si>
  <si>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</si>
  <si>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</si>
  <si>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</si>
  <si>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</si>
  <si>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</si>
  <si>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</si>
  <si>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</si>
  <si>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</si>
  <si>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</si>
  <si>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</si>
  <si>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</si>
  <si>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</si>
  <si>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</si>
  <si>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</si>
  <si>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</si>
  <si>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</si>
  <si>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</si>
  <si>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</si>
  <si>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</si>
  <si>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</si>
  <si>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</si>
  <si>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</si>
  <si>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</si>
  <si>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</si>
  <si>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</si>
  <si>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</si>
  <si>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</si>
  <si>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</si>
  <si>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</si>
  <si>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</si>
  <si>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</si>
  <si>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</si>
  <si>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</si>
  <si>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</si>
  <si>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</si>
  <si>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</si>
  <si>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</si>
  <si>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</si>
  <si>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</si>
  <si>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</si>
  <si>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</si>
  <si>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</si>
  <si>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</si>
  <si>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</si>
  <si>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</si>
  <si>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</si>
  <si>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</si>
  <si>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</si>
  <si>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</si>
  <si>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</si>
  <si>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</si>
  <si>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</si>
  <si>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</si>
  <si>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</si>
  <si>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</si>
  <si>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</si>
  <si>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</si>
  <si>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</si>
  <si>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</si>
  <si>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</si>
  <si>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</si>
  <si>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</si>
  <si>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</si>
  <si>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</si>
  <si>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</si>
  <si>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</si>
  <si>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</si>
  <si>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</si>
  <si>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</si>
  <si>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</si>
  <si>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</si>
  <si>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</si>
  <si>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</si>
  <si>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</si>
  <si>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</si>
  <si>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</si>
  <si>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</si>
  <si>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</si>
  <si>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</si>
  <si>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</si>
  <si>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</si>
  <si>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</si>
  <si>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</si>
  <si>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</si>
  <si>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</si>
  <si>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</si>
  <si>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</si>
  <si>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</si>
  <si>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</si>
  <si>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</si>
  <si>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</si>
  <si>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</si>
  <si>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</si>
  <si>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</si>
  <si>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</si>
  <si>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</si>
  <si>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</si>
  <si>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</si>
  <si>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</si>
  <si>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</si>
  <si>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</si>
  <si>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</si>
  <si>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</si>
  <si>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</si>
  <si>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</si>
  <si>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</si>
  <si>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</si>
  <si>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</si>
  <si>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</si>
  <si>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</si>
  <si>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</si>
  <si>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</si>
  <si>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</si>
  <si>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</si>
  <si>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</si>
  <si>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</si>
  <si>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</si>
  <si>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</si>
  <si>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</si>
  <si>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</si>
  <si>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</si>
  <si>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</si>
  <si>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</si>
  <si>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</si>
  <si>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</si>
  <si>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</si>
  <si>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</si>
  <si>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</si>
  <si>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</si>
  <si>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</si>
  <si>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</si>
  <si>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</si>
  <si>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</si>
  <si>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</si>
  <si>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</si>
  <si>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</si>
  <si>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</si>
  <si>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</si>
  <si>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</si>
  <si>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</si>
  <si>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</si>
  <si>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</si>
  <si>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</si>
  <si>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</si>
  <si>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</si>
  <si>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</si>
  <si>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</si>
  <si>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</si>
  <si>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</si>
  <si>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</si>
  <si>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</si>
  <si>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</si>
  <si>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</si>
  <si>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</si>
  <si>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</si>
  <si>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</si>
  <si>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</si>
  <si>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</si>
  <si>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</si>
  <si>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</si>
  <si>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</si>
  <si>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</si>
  <si>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</si>
  <si>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</si>
  <si>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</si>
  <si>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</si>
  <si>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</si>
  <si>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</si>
  <si>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</si>
  <si>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</si>
  <si>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</si>
  <si>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</si>
  <si>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</si>
  <si>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</si>
  <si>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</si>
  <si>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</si>
  <si>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</si>
  <si>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</si>
  <si>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</si>
  <si>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</si>
  <si>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</si>
  <si>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</si>
  <si>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</si>
  <si>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</si>
  <si>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</si>
  <si>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</si>
  <si>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</si>
  <si>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</si>
  <si>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</si>
  <si>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</si>
  <si>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</si>
  <si>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</si>
  <si>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</si>
  <si>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</si>
  <si>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</si>
  <si>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</si>
  <si>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</si>
  <si>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</si>
  <si>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</si>
  <si>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</si>
  <si>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</si>
  <si>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</si>
  <si>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</si>
  <si>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</si>
  <si>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</si>
  <si>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</si>
  <si>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</si>
  <si>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</si>
  <si>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</si>
  <si>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</si>
  <si>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</si>
  <si>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</si>
  <si>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</si>
  <si>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</si>
  <si>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</si>
  <si>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</si>
  <si>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</si>
  <si>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</si>
  <si>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</si>
  <si>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</si>
  <si>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</si>
  <si>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</si>
  <si>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</si>
  <si>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</si>
  <si>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</si>
  <si>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</si>
  <si>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</si>
  <si>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</si>
  <si>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</si>
  <si>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</si>
  <si>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</si>
  <si>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</si>
  <si>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</si>
  <si>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</si>
  <si>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</si>
  <si>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</si>
  <si>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</si>
  <si>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</si>
  <si>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</si>
  <si>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</si>
  <si>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</si>
  <si>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</si>
  <si>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</si>
  <si>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</si>
  <si>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</si>
  <si>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</si>
  <si>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</si>
  <si>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</si>
  <si>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</si>
  <si>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</si>
  <si>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</si>
  <si>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</si>
  <si>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</si>
  <si>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</si>
  <si>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</si>
  <si>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</si>
  <si>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</si>
  <si>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</si>
  <si>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</si>
  <si>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</si>
  <si>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</si>
  <si>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</si>
  <si>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</si>
  <si>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</si>
  <si>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</si>
  <si>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</si>
  <si>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</si>
  <si>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</si>
  <si>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</si>
  <si>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</si>
  <si>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</si>
  <si>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</si>
  <si>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</si>
  <si>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</si>
  <si>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</si>
  <si>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</si>
  <si>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</si>
  <si>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</si>
  <si>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</si>
  <si>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</si>
  <si>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</si>
  <si>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</si>
  <si>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</si>
  <si>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</si>
  <si>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</si>
  <si>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</si>
  <si>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</si>
  <si>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</si>
  <si>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</si>
  <si>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</si>
  <si>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</si>
  <si>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</si>
  <si>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</si>
  <si>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</si>
  <si>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</si>
  <si>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</si>
  <si>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</si>
  <si>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</si>
  <si>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</si>
  <si>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</si>
  <si>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</si>
  <si>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</si>
  <si>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</si>
  <si>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</si>
  <si>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</si>
  <si>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</si>
  <si>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</si>
  <si>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</si>
  <si>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</si>
  <si>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</si>
  <si>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</si>
  <si>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</si>
  <si>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</si>
  <si>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</si>
  <si>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</si>
  <si>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</si>
  <si>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</si>
  <si>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</si>
  <si>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</si>
  <si>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</si>
  <si>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</si>
  <si>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</si>
  <si>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</si>
  <si>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</si>
  <si>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</si>
  <si>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</si>
  <si>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</si>
  <si>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</si>
  <si>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</si>
  <si>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</si>
  <si>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</si>
  <si>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</si>
  <si>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</si>
  <si>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</si>
  <si>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</si>
  <si>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</si>
  <si>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</si>
  <si>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</si>
  <si>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</si>
  <si>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</si>
  <si>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</si>
  <si>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</si>
  <si>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</si>
  <si>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</si>
  <si>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</si>
  <si>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</si>
  <si>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</si>
  <si>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</si>
  <si>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</si>
  <si>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</si>
  <si>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</si>
  <si>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</si>
  <si>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</si>
  <si>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</si>
  <si>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</si>
  <si>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</si>
  <si>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</si>
  <si>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</si>
  <si>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</si>
  <si>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</si>
  <si>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</si>
  <si>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</si>
  <si>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</si>
  <si>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</si>
  <si>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</si>
  <si>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</si>
  <si>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</si>
  <si>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</si>
  <si>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</si>
  <si>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</si>
  <si>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</si>
  <si>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</si>
  <si>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</si>
  <si>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</si>
  <si>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</si>
  <si>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</si>
  <si>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</si>
  <si>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</si>
  <si>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</si>
  <si>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</si>
  <si>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</si>
  <si>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</si>
  <si>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</si>
  <si>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</si>
  <si>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</si>
  <si>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</si>
  <si>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</si>
  <si>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</si>
  <si>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</si>
  <si>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</si>
  <si>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</si>
  <si>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</si>
  <si>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</si>
  <si>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</si>
  <si>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</si>
  <si>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</si>
  <si>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</si>
  <si>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</si>
  <si>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</si>
  <si>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</si>
  <si>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</si>
  <si>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</si>
  <si>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</si>
  <si>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</si>
  <si>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</si>
  <si>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</si>
  <si>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</si>
  <si>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</si>
  <si>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</si>
  <si>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</si>
  <si>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</si>
  <si>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</si>
  <si>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</si>
  <si>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</si>
  <si>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</si>
  <si>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</si>
  <si>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</si>
  <si>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</si>
  <si>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</si>
  <si>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</si>
  <si>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</si>
  <si>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</si>
  <si>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</si>
  <si>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</si>
  <si>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</si>
  <si>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</si>
  <si>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</si>
  <si>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</si>
  <si>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</si>
  <si>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</si>
  <si>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</si>
  <si>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</si>
  <si>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</si>
  <si>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</si>
  <si>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</si>
  <si>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</si>
  <si>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</si>
  <si>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</si>
  <si>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</si>
  <si>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</si>
  <si>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</si>
  <si>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</si>
  <si>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</si>
  <si>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</si>
  <si>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</si>
  <si>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</si>
  <si>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</si>
  <si>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</si>
  <si>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</si>
  <si>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</si>
  <si>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</si>
  <si>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</si>
  <si>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</si>
  <si>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</si>
  <si>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</si>
  <si>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</si>
  <si>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</si>
  <si>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</si>
  <si>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</si>
  <si>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</si>
  <si>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</si>
  <si>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</si>
  <si>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</si>
  <si>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</si>
  <si>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</si>
  <si>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</si>
  <si>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</si>
  <si>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</si>
  <si>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</si>
  <si>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</si>
  <si>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</si>
  <si>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</si>
  <si>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</si>
  <si>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</si>
  <si>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</si>
  <si>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</si>
  <si>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</si>
  <si>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</si>
  <si>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</si>
  <si>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</si>
  <si>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</si>
  <si>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</si>
  <si>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</si>
  <si>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</si>
  <si>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</si>
  <si>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</si>
  <si>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</si>
  <si>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</si>
  <si>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</si>
  <si>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</si>
  <si>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</si>
  <si>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</si>
  <si>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</si>
  <si>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</si>
  <si>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</si>
  <si>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</si>
  <si>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</si>
  <si>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</si>
  <si>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</si>
  <si>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</si>
  <si>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</si>
  <si>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</si>
  <si>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</si>
  <si>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</si>
  <si>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</si>
  <si>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</si>
  <si>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</si>
  <si>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</si>
  <si>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</si>
  <si>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</si>
  <si>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</si>
  <si>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</si>
  <si>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</si>
  <si>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</si>
  <si>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</si>
  <si>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</si>
  <si>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</si>
  <si>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</si>
  <si>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</si>
  <si>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</si>
  <si>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</si>
  <si>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</si>
  <si>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</si>
  <si>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</si>
  <si>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</si>
  <si>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</si>
  <si>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</si>
  <si>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</si>
  <si>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</si>
  <si>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</si>
  <si>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</si>
  <si>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</si>
  <si>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</si>
  <si>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</si>
  <si>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</si>
  <si>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</si>
  <si>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</si>
  <si>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</si>
  <si>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</si>
  <si>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</si>
  <si>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</si>
  <si>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</si>
  <si>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</si>
  <si>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</si>
  <si>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</si>
  <si>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</si>
  <si>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</si>
  <si>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</si>
  <si>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</si>
  <si>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</si>
  <si>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</si>
  <si>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</si>
  <si>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</si>
  <si>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</si>
  <si>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</si>
  <si>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</si>
  <si>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</si>
  <si>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</si>
  <si>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</si>
  <si>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</si>
  <si>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</si>
  <si>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</si>
  <si>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</si>
  <si>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</si>
  <si>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</si>
  <si>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</si>
  <si>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</si>
  <si>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</si>
  <si>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</si>
  <si>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</si>
  <si>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</si>
  <si>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</si>
  <si>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</si>
  <si>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</si>
  <si>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</si>
  <si>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</si>
  <si>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</si>
  <si>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</si>
  <si>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</si>
  <si>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</si>
  <si>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</si>
  <si>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</si>
  <si>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</si>
  <si>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</si>
  <si>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</si>
  <si>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</si>
  <si>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</si>
  <si>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</si>
  <si>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</si>
  <si>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</si>
  <si>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</si>
  <si>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</si>
  <si>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</si>
  <si>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</si>
  <si>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</si>
  <si>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</si>
  <si>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</si>
  <si>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</si>
  <si>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</si>
  <si>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</si>
  <si>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</si>
  <si>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</si>
  <si>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</si>
  <si>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</si>
  <si>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</si>
  <si>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</si>
  <si>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</si>
  <si>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</si>
  <si>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</si>
  <si>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</si>
  <si>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</si>
  <si>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</si>
  <si>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</si>
  <si>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</si>
  <si>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</si>
  <si>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</si>
  <si>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</si>
  <si>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</si>
  <si>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</si>
  <si>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</si>
  <si>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</si>
  <si>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</si>
  <si>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</si>
  <si>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</si>
  <si>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</si>
  <si>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</si>
  <si>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</si>
  <si>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</si>
  <si>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</si>
  <si>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</si>
  <si>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</si>
  <si>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</si>
  <si>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</si>
  <si>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</si>
  <si>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</si>
  <si>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</si>
  <si>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</si>
  <si>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</si>
  <si>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</si>
  <si>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</si>
  <si>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</si>
  <si>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</si>
  <si>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</si>
  <si>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</si>
  <si>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</si>
  <si>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</si>
  <si>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</si>
  <si>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</si>
  <si>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</si>
  <si>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</si>
  <si>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</si>
  <si>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</si>
  <si>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</si>
  <si>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</si>
  <si>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</si>
  <si>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</si>
  <si>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</si>
  <si>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</si>
  <si>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</si>
  <si>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</si>
  <si>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</si>
  <si>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</si>
  <si>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</si>
  <si>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</si>
  <si>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</si>
  <si>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</si>
  <si>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</si>
  <si>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</si>
  <si>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</si>
  <si>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</si>
  <si>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</si>
  <si>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</si>
  <si>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</si>
  <si>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</si>
  <si>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</si>
  <si>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</si>
  <si>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</si>
  <si>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</si>
  <si>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</si>
  <si>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</si>
  <si>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</si>
  <si>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</si>
  <si>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</si>
  <si>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</si>
  <si>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</si>
  <si>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</si>
  <si>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</si>
  <si>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</si>
  <si>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</si>
  <si>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</si>
  <si>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</si>
  <si>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</si>
  <si>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</si>
  <si>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</si>
  <si>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</si>
  <si>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</si>
  <si>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</si>
  <si>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</si>
  <si>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</si>
  <si>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</si>
  <si>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</si>
  <si>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</si>
  <si>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</si>
  <si>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</si>
  <si>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</si>
  <si>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</si>
  <si>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</si>
  <si>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</si>
  <si>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</si>
  <si>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</si>
  <si>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</si>
  <si>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</si>
  <si>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</si>
  <si>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</si>
  <si>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</si>
  <si>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</si>
  <si>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</si>
  <si>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</si>
  <si>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</si>
  <si>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</si>
  <si>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</si>
  <si>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</si>
  <si>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</si>
  <si>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</si>
  <si>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</si>
  <si>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</si>
  <si>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</si>
  <si>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</si>
  <si>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</si>
  <si>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</si>
  <si>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</si>
  <si>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</si>
  <si>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</si>
  <si>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</si>
  <si>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</si>
  <si>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</si>
  <si>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</si>
  <si>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</si>
  <si>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</si>
  <si>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</si>
  <si>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</si>
  <si>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</si>
  <si>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</si>
  <si>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</si>
  <si>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</si>
  <si>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</si>
  <si>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</si>
  <si>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</si>
  <si>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</si>
  <si>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</si>
  <si>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</si>
  <si>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</si>
  <si>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</si>
  <si>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</si>
  <si>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</si>
  <si>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</si>
  <si>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</si>
  <si>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</si>
  <si>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</si>
  <si>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</si>
  <si>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</si>
  <si>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</si>
  <si>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</si>
  <si>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</si>
  <si>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</si>
  <si>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</si>
  <si>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</si>
  <si>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</si>
  <si>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</si>
  <si>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</si>
  <si>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</si>
  <si>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</si>
  <si>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</si>
  <si>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</si>
  <si>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</si>
  <si>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</si>
  <si>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</si>
  <si>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</si>
  <si>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</si>
  <si>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</si>
  <si>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</si>
  <si>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</si>
  <si>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</si>
  <si>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</si>
  <si>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</si>
  <si>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</si>
  <si>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</si>
  <si>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</si>
  <si>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</si>
  <si>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</si>
  <si>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</si>
  <si>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</si>
  <si>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</si>
  <si>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</si>
  <si>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</si>
  <si>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</si>
  <si>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</si>
  <si>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</si>
  <si>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</si>
  <si>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</si>
  <si>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</si>
  <si>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</si>
  <si>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</si>
  <si>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</si>
  <si>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</si>
  <si>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</si>
  <si>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</si>
  <si>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</si>
  <si>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</si>
  <si>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</si>
  <si>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</si>
  <si>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</si>
  <si>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</si>
  <si>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</si>
  <si>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</si>
  <si>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</si>
  <si>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</si>
  <si>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</si>
  <si>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</si>
  <si>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</si>
  <si>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</si>
  <si>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</si>
  <si>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</si>
  <si>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</si>
  <si>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</si>
  <si>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</si>
  <si>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</si>
  <si>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</si>
  <si>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</si>
  <si>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</si>
  <si>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</si>
  <si>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</si>
  <si>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</si>
  <si>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</si>
  <si>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</si>
  <si>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</si>
  <si>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</si>
  <si>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</si>
  <si>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</si>
  <si>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</si>
  <si>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</si>
  <si>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</si>
  <si>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</si>
  <si>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</si>
  <si>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</si>
  <si>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</si>
  <si>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</si>
  <si>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</si>
  <si>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</si>
  <si>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</si>
  <si>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</si>
  <si>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</si>
  <si>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</si>
  <si>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</si>
  <si>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</si>
  <si>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</si>
  <si>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</si>
  <si>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</si>
  <si>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</si>
  <si>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</si>
  <si>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</si>
  <si>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</si>
  <si>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</si>
  <si>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</si>
  <si>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</si>
  <si>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</si>
  <si>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</si>
  <si>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</si>
  <si>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</si>
  <si>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</si>
  <si>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</si>
  <si>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</si>
  <si>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</si>
  <si>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</si>
  <si>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</si>
  <si>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</si>
  <si>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</si>
  <si>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</si>
  <si>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</si>
  <si>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</si>
  <si>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</si>
  <si>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</si>
  <si>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</si>
  <si>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</si>
  <si>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</si>
  <si>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</si>
  <si>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</si>
  <si>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</si>
  <si>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</si>
  <si>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</si>
  <si>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</si>
  <si>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</si>
  <si>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</si>
  <si>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</si>
  <si>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</si>
  <si>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</si>
  <si>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</si>
  <si>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</si>
  <si>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</si>
  <si>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</si>
  <si>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</si>
  <si>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</si>
  <si>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</si>
  <si>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</si>
  <si>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</si>
  <si>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</si>
  <si>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</si>
  <si>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</si>
  <si>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</si>
  <si>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</si>
  <si>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</si>
  <si>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</si>
  <si>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</si>
  <si>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</si>
  <si>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</si>
  <si>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</si>
  <si>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</si>
  <si>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</si>
  <si>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</si>
  <si>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</si>
  <si>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</si>
  <si>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</si>
  <si>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</si>
  <si>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</si>
  <si>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</si>
  <si>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</si>
  <si>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</si>
  <si>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</si>
  <si>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</si>
  <si>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</si>
  <si>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</si>
  <si>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</si>
  <si>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</si>
  <si>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</si>
  <si>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</si>
  <si>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</si>
  <si>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</si>
  <si>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</si>
  <si>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</si>
  <si>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</si>
  <si>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</si>
  <si>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</si>
  <si>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</si>
  <si>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</si>
  <si>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</si>
  <si>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</si>
  <si>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</si>
  <si>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</si>
  <si>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</si>
  <si>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</si>
  <si>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</si>
  <si>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</si>
  <si>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</si>
  <si>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</si>
  <si>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</si>
  <si>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</si>
  <si>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</si>
  <si>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</si>
  <si>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</si>
  <si>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</si>
  <si>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</si>
  <si>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</si>
  <si>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</si>
  <si>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</si>
  <si>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</si>
  <si>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</si>
  <si>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</si>
  <si>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</si>
  <si>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</si>
  <si>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</si>
  <si>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</si>
  <si>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</si>
  <si>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</si>
  <si>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</si>
  <si>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</si>
  <si>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</si>
  <si>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</si>
  <si>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</si>
  <si>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</si>
  <si>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</si>
  <si>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</si>
  <si>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</si>
  <si>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</si>
  <si>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</si>
  <si>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</si>
  <si>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</si>
  <si>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</si>
  <si>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</si>
  <si>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</si>
  <si>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</si>
  <si>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</si>
  <si>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</si>
  <si>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</si>
  <si>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</si>
  <si>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</si>
  <si>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</si>
  <si>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</si>
  <si>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</si>
  <si>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</si>
  <si>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</si>
  <si>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</si>
  <si>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</si>
  <si>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</si>
  <si>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</si>
  <si>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</si>
  <si>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</si>
  <si>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</si>
  <si>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</si>
  <si>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</si>
  <si>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</si>
  <si>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</si>
  <si>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</si>
  <si>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</si>
  <si>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</si>
  <si>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</si>
  <si>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</si>
  <si>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</si>
  <si>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</si>
  <si>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</si>
  <si>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</si>
  <si>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</si>
  <si>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</si>
  <si>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</si>
  <si>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</si>
  <si>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</si>
  <si>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</si>
  <si>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</si>
  <si>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</si>
  <si>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</si>
  <si>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</si>
  <si>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</si>
  <si>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</si>
  <si>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</si>
  <si>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</si>
  <si>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</si>
  <si>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</si>
  <si>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</si>
  <si>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</si>
  <si>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</si>
  <si>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</si>
  <si>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</si>
  <si>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</si>
  <si>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</si>
  <si>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</si>
  <si>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</si>
  <si>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</si>
  <si>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</si>
  <si>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</si>
  <si>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</si>
  <si>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</si>
  <si>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</si>
  <si>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</si>
  <si>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</si>
  <si>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</si>
  <si>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</si>
  <si>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</si>
  <si>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</si>
  <si>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</si>
  <si>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</si>
  <si>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</si>
  <si>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</si>
  <si>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</si>
  <si>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</si>
  <si>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</si>
  <si>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</si>
  <si>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</si>
  <si>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</si>
  <si>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</si>
  <si>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</si>
  <si>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</si>
  <si>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</si>
  <si>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</si>
  <si>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</si>
  <si>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</si>
  <si>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</si>
  <si>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</si>
  <si>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</si>
  <si>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</si>
  <si>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</si>
  <si>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</si>
  <si>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</si>
  <si>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</si>
  <si>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</si>
  <si>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</si>
  <si>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</si>
  <si>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</si>
  <si>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</si>
  <si>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</si>
  <si>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</si>
  <si>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</si>
  <si>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</si>
  <si>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</si>
  <si>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</si>
  <si>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</si>
  <si>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</si>
  <si>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</si>
  <si>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</si>
  <si>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</si>
  <si>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</si>
  <si>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</si>
  <si>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</si>
  <si>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</si>
  <si>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</si>
  <si>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</si>
  <si>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</si>
  <si>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</si>
  <si>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</si>
  <si>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</si>
  <si>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</si>
  <si>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</si>
  <si>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</si>
  <si>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</si>
  <si>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</si>
  <si>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</si>
  <si>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</si>
  <si>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</si>
  <si>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</si>
  <si>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</si>
  <si>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</si>
  <si>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</si>
  <si>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</si>
  <si>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</si>
  <si>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</si>
  <si>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</si>
  <si>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</si>
  <si>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</si>
  <si>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</si>
  <si>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</si>
  <si>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</si>
  <si>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</si>
  <si>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</si>
  <si>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</si>
  <si>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</si>
  <si>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</si>
  <si>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</si>
  <si>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</si>
  <si>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</si>
  <si>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</si>
  <si>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</si>
  <si>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</si>
  <si>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</si>
  <si>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</si>
  <si>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</si>
  <si>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</si>
  <si>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</si>
  <si>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</si>
  <si>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</si>
  <si>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</si>
  <si>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</si>
  <si>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</si>
  <si>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</si>
  <si>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</si>
  <si>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</si>
  <si>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</si>
  <si>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</si>
  <si>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</si>
  <si>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</si>
  <si>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</si>
  <si>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</si>
  <si>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</si>
  <si>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</si>
  <si>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</si>
  <si>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</si>
  <si>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</si>
  <si>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</si>
  <si>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</si>
  <si>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</si>
  <si>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</si>
  <si>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</si>
  <si>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</si>
  <si>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</si>
  <si>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</si>
  <si>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</si>
  <si>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</si>
  <si>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</si>
  <si>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</si>
  <si>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</si>
  <si>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</si>
  <si>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</si>
  <si>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</si>
  <si>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</si>
  <si>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</si>
  <si>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</si>
  <si>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</si>
  <si>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</si>
  <si>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</si>
  <si>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</si>
  <si>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</si>
  <si>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</si>
  <si>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</si>
  <si>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</si>
  <si>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</si>
  <si>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</si>
  <si>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</si>
  <si>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</si>
  <si>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</si>
  <si>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</si>
  <si>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</si>
  <si>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</si>
  <si>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</si>
  <si>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</si>
  <si>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</si>
  <si>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</si>
  <si>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</si>
  <si>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</si>
  <si>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</si>
  <si>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</si>
  <si>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</si>
  <si>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</si>
  <si>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</si>
  <si>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</si>
  <si>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</si>
  <si>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</si>
  <si>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</si>
  <si>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</si>
  <si>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</si>
  <si>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</si>
  <si>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</si>
  <si>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</si>
  <si>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</si>
  <si>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</si>
  <si>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</si>
  <si>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</si>
  <si>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</si>
  <si>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</si>
  <si>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</si>
  <si>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</si>
  <si>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</si>
  <si>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</si>
  <si>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</si>
  <si>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</si>
  <si>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</si>
  <si>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</si>
  <si>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</si>
  <si>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</si>
  <si>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</si>
  <si>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</si>
  <si>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</si>
  <si>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</si>
  <si>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</si>
  <si>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</si>
  <si>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</si>
  <si>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</si>
  <si>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</si>
  <si>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</si>
  <si>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</si>
  <si>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</si>
  <si>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</si>
  <si>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</si>
  <si>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</si>
  <si>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</si>
  <si>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</si>
  <si>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</si>
  <si>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</si>
  <si>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</si>
  <si>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</si>
  <si>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</si>
  <si>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</si>
  <si>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</si>
  <si>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</si>
  <si>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</si>
  <si>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</si>
  <si>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</si>
  <si>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</si>
  <si>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</si>
  <si>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</si>
  <si>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</si>
  <si>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</si>
  <si>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</si>
  <si>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</si>
  <si>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</si>
  <si>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</si>
  <si>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</si>
  <si>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</si>
  <si>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</si>
  <si>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</si>
  <si>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</si>
  <si>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</si>
  <si>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</si>
  <si>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</si>
  <si>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</si>
  <si>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</si>
  <si>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</si>
  <si>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</si>
  <si>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</si>
  <si>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</si>
  <si>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</si>
  <si>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</si>
  <si>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</si>
  <si>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</si>
  <si>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</si>
  <si>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</si>
  <si>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</si>
  <si>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</si>
  <si>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</si>
  <si>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</si>
  <si>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</si>
  <si>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</si>
  <si>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</si>
  <si>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</si>
  <si>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</si>
  <si>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</si>
  <si>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</si>
  <si>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</si>
  <si>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</si>
  <si>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</si>
  <si>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</si>
  <si>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</si>
  <si>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</si>
  <si>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</si>
  <si>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</si>
  <si>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</si>
  <si>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</si>
  <si>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</si>
  <si>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</si>
  <si>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</si>
  <si>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</si>
  <si>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</si>
  <si>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</si>
  <si>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</si>
  <si>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</si>
  <si>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</si>
  <si>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</si>
  <si>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</si>
  <si>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</si>
  <si>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</si>
  <si>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</si>
  <si>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</si>
  <si>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</si>
  <si>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</si>
  <si>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</si>
  <si>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</si>
  <si>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</si>
  <si>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</si>
  <si>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</si>
  <si>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</si>
  <si>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</si>
  <si>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</si>
  <si>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</si>
  <si>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</si>
  <si>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</si>
  <si>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</si>
  <si>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</si>
  <si>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</si>
  <si>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</si>
  <si>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</si>
  <si>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</si>
  <si>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</si>
  <si>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</si>
  <si>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</si>
  <si>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</si>
  <si>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</si>
  <si>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</si>
  <si>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</si>
  <si>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</si>
  <si>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</si>
  <si>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</si>
  <si>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</si>
  <si>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</si>
  <si>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</si>
  <si>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</si>
  <si>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</si>
  <si>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</si>
  <si>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</si>
  <si>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</si>
  <si>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</si>
  <si>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</si>
  <si>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</si>
  <si>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</si>
  <si>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</si>
  <si>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</si>
  <si>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</si>
  <si>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</si>
  <si>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</si>
  <si>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</si>
  <si>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</si>
  <si>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</si>
  <si>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</si>
  <si>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</si>
  <si>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</si>
  <si>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</si>
  <si>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</si>
  <si>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</si>
  <si>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</si>
  <si>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</si>
  <si>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</si>
  <si>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</si>
  <si>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</si>
  <si>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</si>
  <si>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</si>
  <si>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</si>
  <si>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</si>
  <si>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</si>
  <si>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</si>
  <si>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</si>
  <si>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</si>
  <si>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</si>
  <si>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</si>
  <si>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</si>
  <si>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</si>
  <si>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</si>
  <si>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</si>
  <si>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</si>
  <si>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</si>
  <si>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</si>
  <si>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</si>
  <si>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</si>
  <si>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</si>
  <si>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</si>
  <si>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</si>
  <si>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</si>
  <si>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</si>
  <si>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</si>
  <si>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</si>
  <si>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</si>
  <si>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</si>
  <si>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</si>
  <si>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</si>
  <si>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</si>
  <si>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</si>
  <si>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</si>
  <si>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</si>
  <si>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</si>
  <si>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</si>
  <si>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</si>
  <si>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</si>
  <si>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</si>
  <si>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</si>
  <si>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</si>
  <si>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</si>
  <si>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</si>
  <si>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</si>
  <si>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</si>
  <si>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</si>
  <si>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</si>
  <si>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</si>
  <si>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</si>
  <si>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</si>
  <si>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</si>
  <si>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</si>
  <si>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</si>
  <si>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</si>
  <si>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</si>
  <si>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</si>
  <si>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</si>
  <si>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</si>
  <si>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</si>
  <si>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</si>
  <si>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</si>
  <si>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</si>
  <si>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</si>
  <si>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</si>
  <si>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</si>
  <si>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</si>
  <si>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</si>
  <si>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</si>
  <si>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</si>
  <si>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</si>
  <si>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</si>
  <si>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</si>
  <si>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</si>
  <si>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</si>
  <si>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</si>
  <si>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</si>
  <si>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</si>
  <si>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</si>
  <si>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</si>
  <si>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</si>
  <si>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</si>
  <si>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</si>
  <si>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</si>
  <si>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</si>
  <si>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</si>
  <si>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</si>
  <si>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</si>
  <si>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</si>
  <si>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</si>
  <si>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</si>
  <si>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</si>
  <si>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</si>
  <si>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</si>
  <si>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</si>
  <si>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</si>
  <si>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</si>
  <si>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</si>
  <si>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</si>
  <si>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</si>
  <si>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</si>
  <si>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</si>
  <si>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</si>
  <si>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</si>
  <si>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</si>
  <si>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</si>
  <si>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</si>
  <si>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</si>
  <si>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</si>
  <si>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</si>
  <si>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</si>
  <si>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</si>
  <si>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</si>
  <si>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</si>
  <si>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</si>
  <si>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</si>
  <si>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</si>
  <si>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</si>
  <si>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</si>
  <si>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</si>
  <si>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</si>
  <si>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</si>
  <si>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</si>
  <si>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</si>
  <si>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</si>
  <si>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</si>
  <si>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</si>
  <si>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</si>
  <si>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</si>
  <si>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</si>
  <si>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</si>
  <si>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</si>
  <si>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</si>
  <si>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</si>
  <si>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</si>
  <si>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</si>
  <si>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</si>
  <si>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</si>
  <si>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</si>
  <si>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</si>
  <si>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</si>
  <si>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</si>
  <si>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</si>
  <si>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</si>
  <si>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</si>
  <si>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</si>
  <si>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</si>
  <si>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</si>
  <si>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</si>
  <si>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</si>
  <si>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</si>
  <si>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</si>
  <si>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</si>
  <si>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</si>
  <si>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</si>
  <si>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</si>
  <si>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</si>
  <si>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</si>
  <si>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</si>
  <si>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</si>
  <si>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</si>
  <si>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</si>
  <si>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</si>
  <si>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</si>
  <si>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</si>
  <si>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</si>
  <si>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</si>
  <si>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</si>
  <si>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</si>
  <si>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</si>
  <si>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</si>
  <si>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</si>
  <si>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</si>
  <si>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</si>
  <si>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</si>
  <si>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</si>
  <si>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</si>
  <si>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</si>
  <si>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</si>
  <si>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</si>
  <si>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</si>
  <si>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</si>
  <si>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</si>
  <si>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</si>
  <si>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</si>
  <si>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</si>
  <si>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</si>
  <si>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</si>
  <si>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</si>
  <si>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</si>
  <si>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</si>
  <si>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</si>
  <si>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</si>
  <si>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</si>
  <si>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</si>
  <si>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</si>
  <si>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</si>
  <si>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</si>
  <si>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</si>
  <si>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</si>
  <si>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</si>
  <si>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</si>
  <si>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</si>
  <si>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</si>
  <si>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</si>
  <si>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</si>
  <si>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</si>
  <si>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</si>
  <si>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</si>
  <si>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</si>
  <si>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</si>
  <si>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</si>
  <si>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</si>
  <si>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</si>
  <si>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</si>
  <si>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</si>
  <si>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</si>
  <si>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</si>
  <si>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</si>
  <si>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</si>
  <si>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</si>
  <si>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</si>
  <si>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</si>
  <si>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</si>
  <si>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</si>
  <si>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</si>
  <si>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</si>
  <si>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</si>
  <si>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</si>
  <si>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</si>
  <si>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</si>
  <si>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</si>
  <si>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</si>
  <si>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</si>
  <si>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</si>
  <si>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</si>
  <si>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</si>
  <si>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</si>
  <si>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</si>
  <si>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</si>
  <si>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</si>
  <si>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</si>
  <si>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</si>
  <si>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</si>
  <si>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</si>
  <si>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</si>
  <si>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</si>
  <si>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</si>
  <si>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</si>
  <si>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</si>
  <si>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</si>
  <si>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</si>
  <si>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</si>
  <si>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</si>
  <si>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</si>
  <si>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</si>
  <si>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</si>
  <si>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</si>
  <si>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</si>
  <si>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</si>
  <si>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</si>
  <si>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</si>
  <si>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</si>
  <si>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</si>
  <si>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</si>
  <si>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</si>
  <si>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</si>
  <si>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</si>
  <si>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</si>
  <si>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</si>
  <si>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</si>
  <si>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</si>
  <si>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</si>
  <si>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</si>
  <si>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</si>
  <si>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</si>
  <si>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</si>
  <si>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</si>
  <si>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</si>
  <si>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</si>
  <si>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</si>
  <si>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</si>
  <si>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</si>
  <si>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</si>
  <si>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</si>
  <si>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</si>
  <si>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</si>
  <si>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</si>
  <si>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</si>
  <si>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</si>
  <si>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</si>
  <si>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</si>
  <si>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</si>
  <si>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</si>
  <si>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</si>
  <si>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</si>
  <si>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</si>
  <si>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</si>
  <si>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</si>
  <si>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</si>
  <si>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</si>
  <si>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</si>
  <si>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</si>
  <si>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</si>
  <si>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</si>
  <si>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</si>
  <si>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</si>
  <si>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</si>
  <si>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</si>
  <si>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</si>
  <si>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</si>
  <si>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</si>
  <si>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</si>
  <si>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</si>
  <si>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</si>
  <si>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</si>
  <si>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</si>
  <si>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</si>
  <si>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</si>
  <si>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</si>
  <si>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</si>
  <si>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</si>
  <si>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</si>
  <si>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</si>
  <si>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</si>
  <si>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</si>
  <si>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</si>
  <si>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</si>
  <si>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</si>
  <si>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</si>
  <si>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</si>
  <si>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</si>
  <si>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</si>
  <si>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</si>
  <si>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</si>
  <si>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</si>
  <si>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</si>
  <si>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</si>
  <si>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</si>
  <si>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</si>
  <si>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</si>
  <si>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</si>
  <si>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</si>
  <si>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</si>
  <si>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</si>
  <si>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</si>
  <si>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</si>
  <si>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</si>
  <si>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</si>
  <si>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</si>
  <si>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</si>
  <si>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</si>
  <si>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</si>
  <si>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</si>
  <si>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</si>
  <si>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</si>
  <si>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</si>
  <si>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</si>
  <si>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</si>
  <si>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</si>
  <si>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</si>
  <si>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</si>
  <si>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</si>
  <si>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</si>
  <si>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</si>
  <si>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</si>
  <si>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</si>
  <si>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</si>
  <si>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</si>
  <si>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</si>
  <si>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</si>
  <si>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</si>
  <si>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</si>
  <si>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</si>
  <si>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</si>
  <si>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</si>
  <si>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</si>
  <si>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</si>
  <si>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</si>
  <si>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</si>
  <si>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</si>
  <si>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</si>
  <si>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</si>
  <si>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</si>
  <si>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</si>
  <si>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</si>
  <si>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</si>
  <si>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</si>
  <si>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</si>
  <si>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</si>
  <si>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</si>
  <si>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</si>
  <si>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</si>
  <si>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</si>
  <si>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</si>
  <si>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</si>
  <si>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</si>
  <si>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</si>
  <si>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</si>
  <si>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</si>
  <si>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</si>
  <si>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</si>
  <si>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</si>
  <si>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</si>
  <si>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</si>
  <si>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</si>
  <si>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</si>
  <si>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</si>
  <si>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</si>
  <si>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</si>
  <si>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</si>
  <si>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</si>
  <si>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</si>
  <si>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</si>
  <si>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</si>
  <si>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</si>
  <si>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</si>
  <si>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</si>
  <si>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</si>
  <si>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</si>
  <si>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</si>
  <si>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</si>
  <si>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</si>
  <si>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</si>
  <si>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</si>
  <si>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</si>
  <si>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</si>
  <si>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</si>
  <si>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</si>
  <si>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</si>
  <si>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</si>
  <si>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</si>
  <si>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</si>
  <si>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</si>
  <si>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</si>
  <si>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</si>
  <si>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</si>
  <si>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</si>
  <si>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</si>
  <si>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</si>
  <si>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</si>
  <si>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</si>
  <si>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</si>
  <si>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</si>
  <si>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</si>
  <si>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</si>
  <si>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</si>
  <si>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</si>
  <si>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</si>
  <si>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</si>
  <si>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</si>
  <si>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</si>
  <si>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</si>
  <si>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</si>
  <si>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</si>
  <si>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</si>
  <si>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</si>
  <si>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</si>
  <si>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</si>
  <si>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</si>
  <si>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</si>
  <si>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</si>
  <si>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</si>
  <si>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</si>
  <si>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</si>
  <si>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</si>
  <si>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</si>
  <si>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</si>
  <si>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</si>
  <si>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</si>
  <si>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</si>
  <si>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</si>
  <si>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</si>
  <si>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</si>
  <si>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</si>
  <si>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</si>
  <si>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</si>
  <si>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</si>
  <si>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</si>
  <si>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</si>
  <si>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</si>
  <si>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</si>
  <si>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</si>
  <si>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</si>
  <si>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</si>
  <si>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</si>
  <si>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</si>
  <si>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</si>
  <si>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</si>
  <si>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</si>
  <si>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</si>
  <si>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</si>
  <si>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</si>
  <si>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</si>
  <si>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</si>
  <si>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</si>
  <si>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</si>
  <si>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</si>
  <si>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</si>
  <si>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</si>
  <si>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</si>
  <si>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</si>
  <si>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</si>
  <si>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</si>
  <si>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</si>
  <si>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</si>
  <si>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</si>
  <si>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</si>
  <si>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</si>
  <si>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</si>
  <si>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</si>
  <si>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</si>
  <si>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</si>
  <si>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</si>
  <si>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</si>
  <si>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</si>
  <si>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</si>
  <si>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</si>
  <si>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</si>
  <si>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</si>
  <si>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</si>
  <si>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</si>
  <si>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</si>
  <si>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</si>
  <si>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</si>
  <si>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</si>
  <si>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</si>
  <si>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</si>
  <si>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</si>
  <si>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</si>
  <si>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</si>
  <si>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</si>
  <si>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</si>
  <si>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</si>
  <si>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</si>
  <si>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</si>
  <si>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</si>
  <si>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</si>
  <si>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</si>
  <si>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</si>
  <si>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</si>
  <si>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</si>
  <si>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</si>
  <si>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</si>
  <si>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</si>
  <si>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</si>
  <si>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</si>
  <si>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</si>
  <si>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</si>
  <si>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</si>
  <si>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</si>
  <si>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</si>
  <si>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</si>
  <si>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</si>
  <si>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</si>
  <si>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</si>
  <si>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</si>
  <si>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</si>
  <si>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</si>
  <si>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</si>
  <si>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</si>
  <si>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</si>
  <si>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</si>
  <si>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</si>
  <si>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</si>
  <si>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</si>
  <si>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</si>
  <si>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</si>
  <si>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</si>
  <si>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</si>
  <si>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</si>
  <si>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</si>
  <si>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</si>
  <si>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</si>
  <si>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</si>
  <si>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</si>
  <si>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</si>
  <si>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</si>
  <si>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</si>
  <si>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</si>
  <si>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</si>
  <si>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</si>
  <si>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</si>
  <si>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</si>
  <si>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</si>
  <si>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</si>
  <si>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</si>
  <si>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</si>
  <si>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</si>
  <si>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</si>
  <si>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</si>
  <si>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</si>
  <si>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</si>
  <si>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</si>
  <si>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</si>
  <si>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</si>
  <si>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</si>
  <si>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</si>
  <si>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</si>
  <si>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</si>
  <si>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</si>
  <si>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</si>
  <si>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</si>
  <si>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</si>
  <si>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</si>
  <si>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</si>
  <si>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</si>
  <si>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</si>
  <si>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</si>
  <si>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</si>
  <si>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</si>
  <si>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</si>
  <si>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</si>
  <si>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</si>
  <si>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</si>
  <si>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</si>
  <si>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</si>
  <si>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</si>
  <si>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</si>
  <si>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</si>
  <si>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</si>
  <si>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</si>
  <si>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</si>
  <si>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</si>
  <si>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</si>
  <si>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</si>
  <si>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</si>
  <si>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</si>
  <si>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</si>
  <si>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</si>
  <si>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</si>
  <si>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</si>
  <si>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</si>
  <si>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</si>
  <si>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</si>
  <si>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</si>
  <si>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</si>
  <si>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</si>
  <si>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</si>
  <si>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</si>
  <si>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</si>
  <si>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</si>
  <si>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</si>
  <si>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</si>
  <si>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</si>
  <si>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</si>
  <si>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</si>
  <si>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</si>
  <si>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</si>
  <si>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</si>
  <si>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</si>
  <si>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</si>
  <si>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</si>
  <si>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</si>
  <si>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</si>
  <si>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</si>
  <si>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</si>
  <si>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</si>
  <si>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</si>
  <si>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</si>
  <si>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</si>
  <si>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</si>
  <si>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</si>
  <si>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</si>
  <si>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</si>
  <si>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</si>
  <si>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</si>
  <si>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</si>
  <si>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</si>
  <si>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</si>
  <si>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</si>
  <si>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</si>
  <si>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</si>
  <si>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</si>
  <si>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</si>
  <si>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</si>
  <si>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</si>
  <si>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</si>
  <si>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</si>
  <si>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</si>
  <si>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</si>
  <si>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</si>
  <si>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</si>
  <si>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</si>
  <si>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</si>
  <si>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</si>
  <si>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</si>
  <si>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</si>
  <si>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</si>
  <si>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</si>
  <si>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</si>
  <si>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</si>
  <si>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</si>
  <si>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</si>
  <si>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</si>
  <si>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</si>
  <si>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</si>
  <si>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</si>
  <si>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</si>
  <si>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</si>
  <si>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</si>
  <si>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</si>
  <si>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</si>
  <si>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</si>
  <si>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</si>
  <si>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</si>
  <si>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</si>
  <si>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</si>
  <si>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</si>
  <si>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</si>
  <si>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</si>
  <si>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</si>
  <si>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</si>
  <si>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</si>
  <si>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</si>
  <si>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</si>
  <si>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</si>
  <si>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</si>
  <si>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</si>
  <si>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</si>
  <si>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</si>
  <si>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</si>
  <si>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</si>
  <si>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</si>
  <si>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</si>
  <si>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</si>
  <si>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</si>
  <si>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</si>
  <si>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</si>
  <si>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</si>
  <si>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</si>
  <si>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</si>
  <si>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</si>
  <si>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</si>
  <si>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</si>
  <si>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</si>
  <si>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</si>
  <si>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</si>
  <si>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</si>
  <si>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</si>
  <si>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</si>
  <si>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</si>
  <si>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</si>
  <si>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</si>
  <si>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</si>
  <si>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</si>
  <si>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</si>
  <si>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</si>
  <si>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</si>
  <si>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</si>
  <si>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</si>
  <si>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</si>
  <si>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</si>
  <si>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</si>
  <si>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</si>
  <si>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</si>
  <si>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</si>
  <si>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</si>
  <si>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</si>
  <si>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</si>
  <si>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</si>
  <si>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</si>
  <si>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</si>
  <si>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</si>
  <si>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</si>
  <si>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</si>
  <si>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</si>
  <si>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</si>
  <si>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</si>
  <si>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</si>
  <si>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</si>
  <si>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</si>
  <si>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</si>
  <si>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</si>
  <si>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</si>
  <si>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</si>
  <si>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</si>
  <si>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</si>
  <si>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</si>
  <si>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</si>
  <si>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</si>
  <si>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</si>
  <si>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</si>
  <si>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</si>
  <si>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</si>
  <si>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</si>
  <si>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</si>
  <si>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</si>
  <si>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</si>
  <si>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</si>
  <si>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</si>
  <si>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</si>
  <si>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</si>
  <si>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</si>
  <si>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</si>
  <si>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</si>
  <si>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</si>
  <si>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</si>
  <si>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</si>
  <si>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</si>
  <si>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</si>
  <si>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</si>
  <si>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</si>
  <si>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</si>
  <si>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</si>
  <si>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</si>
  <si>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</si>
  <si>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</si>
  <si>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</si>
  <si>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</si>
  <si>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</si>
  <si>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</si>
  <si>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</si>
  <si>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</si>
  <si>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</si>
  <si>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</si>
  <si>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</si>
  <si>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</si>
  <si>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</si>
  <si>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</si>
  <si>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</si>
  <si>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</si>
  <si>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</si>
  <si>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</si>
  <si>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</si>
  <si>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</si>
  <si>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</si>
  <si>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</si>
  <si>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</si>
  <si>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</si>
  <si>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</si>
  <si>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</si>
  <si>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</si>
  <si>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</si>
  <si>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</si>
  <si>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</si>
  <si>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</si>
  <si>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</si>
  <si>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</si>
  <si>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</si>
  <si>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</si>
  <si>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</si>
  <si>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</si>
  <si>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</si>
  <si>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</si>
  <si>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</si>
  <si>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</si>
  <si>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</si>
  <si>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</si>
  <si>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</si>
  <si>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</si>
  <si>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</si>
  <si>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</si>
  <si>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</si>
  <si>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</si>
  <si>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</si>
  <si>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</si>
  <si>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</si>
  <si>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</si>
  <si>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</si>
  <si>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</si>
  <si>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</si>
  <si>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</si>
  <si>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</si>
  <si>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</si>
  <si>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</si>
  <si>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</si>
  <si>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</si>
  <si>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</si>
  <si>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</si>
  <si>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</si>
  <si>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</si>
  <si>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</si>
  <si>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</si>
  <si>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</si>
  <si>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</si>
  <si>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</si>
  <si>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</si>
  <si>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</si>
  <si>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</si>
  <si>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</si>
  <si>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</si>
  <si>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</si>
  <si>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</si>
  <si>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</si>
  <si>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</si>
  <si>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</si>
  <si>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</si>
  <si>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</si>
  <si>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</si>
  <si>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</si>
  <si>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</si>
  <si>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</si>
  <si>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</si>
  <si>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</si>
  <si>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</si>
  <si>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</si>
  <si>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</si>
  <si>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</si>
  <si>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</si>
  <si>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</si>
  <si>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</si>
  <si>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</si>
  <si>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</si>
  <si>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</si>
  <si>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</si>
  <si>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</si>
  <si>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</si>
  <si>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</si>
  <si>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</si>
  <si>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</si>
  <si>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</si>
  <si>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</si>
  <si>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</si>
  <si>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</si>
  <si>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</si>
  <si>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</si>
  <si>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</si>
  <si>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</si>
  <si>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</si>
  <si>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</si>
  <si>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</si>
  <si>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</si>
  <si>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</si>
  <si>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</si>
  <si>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</si>
  <si>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</si>
  <si>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</si>
  <si>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</si>
  <si>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</si>
  <si>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</si>
  <si>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</si>
  <si>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</si>
  <si>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</si>
  <si>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</si>
  <si>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</si>
  <si>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</si>
  <si>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</si>
  <si>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</si>
  <si>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</si>
  <si>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</si>
  <si>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</si>
  <si>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</si>
  <si>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</si>
  <si>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</si>
  <si>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</si>
  <si>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</si>
  <si>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</si>
  <si>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</si>
  <si>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</si>
  <si>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</si>
  <si>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</si>
  <si>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</si>
  <si>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</si>
  <si>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</si>
  <si>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</si>
  <si>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</si>
  <si>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</si>
  <si>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</si>
  <si>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</si>
  <si>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</si>
  <si>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</si>
  <si>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</si>
  <si>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</si>
  <si>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</si>
  <si>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</si>
  <si>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</si>
  <si>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</si>
  <si>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</si>
  <si>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</si>
  <si>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</si>
  <si>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</si>
  <si>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</si>
  <si>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</si>
  <si>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</si>
  <si>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</si>
  <si>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</si>
  <si>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</si>
  <si>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</si>
  <si>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</si>
  <si>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</si>
  <si>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</si>
  <si>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</si>
  <si>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</si>
  <si>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</si>
  <si>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</si>
  <si>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</si>
  <si>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</si>
  <si>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</si>
  <si>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</si>
  <si>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</si>
  <si>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</si>
  <si>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</si>
  <si>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</si>
  <si>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</si>
  <si>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</si>
  <si>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</si>
  <si>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</si>
  <si>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</si>
  <si>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</si>
  <si>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</si>
  <si>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</si>
  <si>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</si>
  <si>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</si>
  <si>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</si>
  <si>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</si>
  <si>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</si>
  <si>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</si>
  <si>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</si>
  <si>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</si>
  <si>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</si>
  <si>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</si>
  <si>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</si>
  <si>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</si>
  <si>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</si>
  <si>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</si>
  <si>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</si>
  <si>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</si>
  <si>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</si>
  <si>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</si>
  <si>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</si>
  <si>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</si>
  <si>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</si>
  <si>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</si>
  <si>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</si>
  <si>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</si>
  <si>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</si>
  <si>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</si>
  <si>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</si>
  <si>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</si>
  <si>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</si>
  <si>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</si>
  <si>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</si>
  <si>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</si>
  <si>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</si>
  <si>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</si>
  <si>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</si>
  <si>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</si>
  <si>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</si>
  <si>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</si>
  <si>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</si>
  <si>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</si>
  <si>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</si>
  <si>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</si>
  <si>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</si>
  <si>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</si>
  <si>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</si>
  <si>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</si>
  <si>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</si>
  <si>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</si>
  <si>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</si>
  <si>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</si>
  <si>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</si>
  <si>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</si>
  <si>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</si>
  <si>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</si>
  <si>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</si>
  <si>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</si>
  <si>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</si>
  <si>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</si>
  <si>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</si>
  <si>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</si>
  <si>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</si>
  <si>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</si>
  <si>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</si>
  <si>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</si>
  <si>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</si>
  <si>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</si>
  <si>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</si>
  <si>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</si>
  <si>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</si>
  <si>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</si>
  <si>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</si>
  <si>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</si>
  <si>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</si>
  <si>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</si>
  <si>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</si>
  <si>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</si>
  <si>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</si>
  <si>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</si>
  <si>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</si>
  <si>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</si>
  <si>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</si>
  <si>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</si>
  <si>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</si>
  <si>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</si>
  <si>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</si>
  <si>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</si>
  <si>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</si>
  <si>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</si>
  <si>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</si>
  <si>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</si>
  <si>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</si>
  <si>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</si>
  <si>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</si>
  <si>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</si>
  <si>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</si>
  <si>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</si>
  <si>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</si>
  <si>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</si>
  <si>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</si>
  <si>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</si>
  <si>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</si>
  <si>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</si>
  <si>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</si>
  <si>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</si>
  <si>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</si>
  <si>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</si>
  <si>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</si>
  <si>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</si>
  <si>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</si>
  <si>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</si>
  <si>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</si>
  <si>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</si>
  <si>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</si>
  <si>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</si>
  <si>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</si>
  <si>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</si>
  <si>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</si>
  <si>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</si>
  <si>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</si>
  <si>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</si>
  <si>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</si>
  <si>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</si>
  <si>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</si>
  <si>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</si>
  <si>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</si>
  <si>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</si>
  <si>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</si>
  <si>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</si>
  <si>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</si>
  <si>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</si>
  <si>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</si>
  <si>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</si>
  <si>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</si>
  <si>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</si>
  <si>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</si>
  <si>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</si>
  <si>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</si>
  <si>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</si>
  <si>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</si>
  <si>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</si>
  <si>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</si>
  <si>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</si>
  <si>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</si>
  <si>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</si>
  <si>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</si>
  <si>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</si>
  <si>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</si>
  <si>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</si>
  <si>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</si>
  <si>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</si>
  <si>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</si>
  <si>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</si>
  <si>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</si>
  <si>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</si>
  <si>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</si>
  <si>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</si>
  <si>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</si>
  <si>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</si>
  <si>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</si>
  <si>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</si>
  <si>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</si>
  <si>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</si>
  <si>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</si>
  <si>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</si>
  <si>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</si>
  <si>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</si>
  <si>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</si>
  <si>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</si>
  <si>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</si>
  <si>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</si>
  <si>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</si>
  <si>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</si>
  <si>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</si>
  <si>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</si>
  <si>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</si>
  <si>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</si>
  <si>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</si>
  <si>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</si>
  <si>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</si>
  <si>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</si>
  <si>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</si>
  <si>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</si>
  <si>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</si>
  <si>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</si>
  <si>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</si>
  <si>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</si>
  <si>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</si>
  <si>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</si>
  <si>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</si>
  <si>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</si>
  <si>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</si>
  <si>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</si>
  <si>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</si>
  <si>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</si>
  <si>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</si>
  <si>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</si>
  <si>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</si>
  <si>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</si>
  <si>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</si>
  <si>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</si>
  <si>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</si>
  <si>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</si>
  <si>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</si>
  <si>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</si>
  <si>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</si>
  <si>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</si>
  <si>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</si>
  <si>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</si>
  <si>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</si>
  <si>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</si>
  <si>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</si>
  <si>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</si>
  <si>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</si>
  <si>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</si>
  <si>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</si>
  <si>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</si>
  <si>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</si>
  <si>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</si>
  <si>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</si>
  <si>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</si>
  <si>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</si>
  <si>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</si>
  <si>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</si>
  <si>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</si>
  <si>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</si>
  <si>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</si>
  <si>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</si>
  <si>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</si>
  <si>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</si>
  <si>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</si>
  <si>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</si>
  <si>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</si>
  <si>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</si>
  <si>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</si>
  <si>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</si>
  <si>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</si>
  <si>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</si>
  <si>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</si>
  <si>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</si>
  <si>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</si>
  <si>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</si>
  <si>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</si>
  <si>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</si>
  <si>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</si>
  <si>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</si>
  <si>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</si>
  <si>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</si>
  <si>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</si>
  <si>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</si>
  <si>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</si>
  <si>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</si>
  <si>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</si>
  <si>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</si>
  <si>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</si>
  <si>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</si>
  <si>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</si>
  <si>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</si>
  <si>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</si>
  <si>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</si>
  <si>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</si>
  <si>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</si>
  <si>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</si>
  <si>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</si>
  <si>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</si>
  <si>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</si>
  <si>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</si>
  <si>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</si>
  <si>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</si>
  <si>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</si>
  <si>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</si>
  <si>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</si>
  <si>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</si>
  <si>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</si>
  <si>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</si>
  <si>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</si>
  <si>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</si>
  <si>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</si>
  <si>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</si>
  <si>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</si>
  <si>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</si>
  <si>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</si>
  <si>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</si>
  <si>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</si>
  <si>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</si>
  <si>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</si>
  <si>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</si>
  <si>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</si>
  <si>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</si>
  <si>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</si>
  <si>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</si>
  <si>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</si>
  <si>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</si>
  <si>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</si>
  <si>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</si>
  <si>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</si>
  <si>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</si>
  <si>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</si>
  <si>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</si>
  <si>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</si>
  <si>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</si>
  <si>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</si>
  <si>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</si>
  <si>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</si>
  <si>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</si>
  <si>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</si>
  <si>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</si>
  <si>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</si>
  <si>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</si>
  <si>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</si>
  <si>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</si>
  <si>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</si>
  <si>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</si>
  <si>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</si>
  <si>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</si>
  <si>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</si>
  <si>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</si>
  <si>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</si>
  <si>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</si>
  <si>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</si>
  <si>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</si>
  <si>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</si>
  <si>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</si>
  <si>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</si>
  <si>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</si>
  <si>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</si>
  <si>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</si>
  <si>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</si>
  <si>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</si>
  <si>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</si>
  <si>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</si>
  <si>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</si>
  <si>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</si>
  <si>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</si>
  <si>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</si>
  <si>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</si>
  <si>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</si>
  <si>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</si>
  <si>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</si>
  <si>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</si>
  <si>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</si>
  <si>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</si>
  <si>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</si>
  <si>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</si>
  <si>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</si>
  <si>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</si>
  <si>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</si>
  <si>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</si>
  <si>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</si>
  <si>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</si>
  <si>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</si>
  <si>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</si>
  <si>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</si>
  <si>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</si>
  <si>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</si>
  <si>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</si>
  <si>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</si>
  <si>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</si>
  <si>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</si>
  <si>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</si>
  <si>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</si>
  <si>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</si>
  <si>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</si>
  <si>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</si>
  <si>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</si>
  <si>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</si>
  <si>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</si>
  <si>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</si>
  <si>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</si>
  <si>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</si>
  <si>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</si>
  <si>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</si>
  <si>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</si>
  <si>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</si>
  <si>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</si>
  <si>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</si>
  <si>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</si>
  <si>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</si>
  <si>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</si>
  <si>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</si>
  <si>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</si>
  <si>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</si>
  <si>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</si>
  <si>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</si>
  <si>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</si>
  <si>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</si>
  <si>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</si>
  <si>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</si>
  <si>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</si>
  <si>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</si>
  <si>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</si>
  <si>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</si>
  <si>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</si>
  <si>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</si>
  <si>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</si>
  <si>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</si>
  <si>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</si>
  <si>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</si>
  <si>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</si>
  <si>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</si>
  <si>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</si>
  <si>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</si>
  <si>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</si>
  <si>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</si>
  <si>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</si>
  <si>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</si>
  <si>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</si>
  <si>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</si>
  <si>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</si>
  <si>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</si>
  <si>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</si>
  <si>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</si>
  <si>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</si>
  <si>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</si>
  <si>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</si>
  <si>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</si>
  <si>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</si>
  <si>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</si>
  <si>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</si>
  <si>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</si>
  <si>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</si>
  <si>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</si>
  <si>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</si>
  <si>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</si>
  <si>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</si>
  <si>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</si>
  <si>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</si>
  <si>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</si>
  <si>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</si>
  <si>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</si>
  <si>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</si>
  <si>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</si>
  <si>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</si>
  <si>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</si>
  <si>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</si>
  <si>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</si>
  <si>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</si>
  <si>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</si>
  <si>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</si>
  <si>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</si>
  <si>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</si>
  <si>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</si>
  <si>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</si>
  <si>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</si>
  <si>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</si>
  <si>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</si>
  <si>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</si>
  <si>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</si>
  <si>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</si>
  <si>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</si>
  <si>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</si>
  <si>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</si>
  <si>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</si>
  <si>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</si>
  <si>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</si>
  <si>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</si>
  <si>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</si>
  <si>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</si>
  <si>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</si>
  <si>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</si>
  <si>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</si>
  <si>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</si>
  <si>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</si>
  <si>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</si>
  <si>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</si>
  <si>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</si>
  <si>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</si>
  <si>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</si>
  <si>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</si>
  <si>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</si>
  <si>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</si>
  <si>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</si>
  <si>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</si>
  <si>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</si>
  <si>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</si>
  <si>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</si>
  <si>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</si>
  <si>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</si>
  <si>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</si>
  <si>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</si>
  <si>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</si>
  <si>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</si>
  <si>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</si>
  <si>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</si>
  <si>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</si>
  <si>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</si>
  <si>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</si>
  <si>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</si>
  <si>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</si>
  <si>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</si>
  <si>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</si>
  <si>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</si>
  <si>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</si>
  <si>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</si>
  <si>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</si>
  <si>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</si>
  <si>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</si>
  <si>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</si>
  <si>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</si>
  <si>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</si>
  <si>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</si>
  <si>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</si>
  <si>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</si>
  <si>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</si>
  <si>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</si>
  <si>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</si>
  <si>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</si>
  <si>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</si>
  <si>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</si>
  <si>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</si>
  <si>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</si>
  <si>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</si>
  <si>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</si>
  <si>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</si>
  <si>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</si>
  <si>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</si>
  <si>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</si>
  <si>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</si>
  <si>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</si>
  <si>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</si>
  <si>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</si>
  <si>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</si>
  <si>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</si>
  <si>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</si>
  <si>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</si>
  <si>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</si>
  <si>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</si>
  <si>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</si>
  <si>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</si>
  <si>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</si>
  <si>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</si>
  <si>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</si>
  <si>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</si>
  <si>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</si>
  <si>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</si>
  <si>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</si>
  <si>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</si>
  <si>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</si>
  <si>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</si>
  <si>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</si>
  <si>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</si>
  <si>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</si>
  <si>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</si>
  <si>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</si>
  <si>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</si>
  <si>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</si>
  <si>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</si>
  <si>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</si>
  <si>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</si>
  <si>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</si>
  <si>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</si>
  <si>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</si>
  <si>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</si>
  <si>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</si>
  <si>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</si>
  <si>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</si>
  <si>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</si>
  <si>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</si>
  <si>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</si>
  <si>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</si>
  <si>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</si>
  <si>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</si>
  <si>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</si>
  <si>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</si>
  <si>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</si>
  <si>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</si>
  <si>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</si>
  <si>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</si>
  <si>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</si>
  <si>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</si>
  <si>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</si>
  <si>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</si>
  <si>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</si>
  <si>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</si>
  <si>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</si>
  <si>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</si>
  <si>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</si>
  <si>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</si>
  <si>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</si>
  <si>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</si>
  <si>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</si>
  <si>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</si>
  <si>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</si>
  <si>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</si>
  <si>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</si>
  <si>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</si>
  <si>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</si>
  <si>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</si>
  <si>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</si>
  <si>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</si>
  <si>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</si>
  <si>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</si>
  <si>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</si>
  <si>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</si>
  <si>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</si>
  <si>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</si>
  <si>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</si>
  <si>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</si>
  <si>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</si>
  <si>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</si>
  <si>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</si>
  <si>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</si>
  <si>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</si>
  <si>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</si>
  <si>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</si>
  <si>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</si>
  <si>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</si>
  <si>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</si>
  <si>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</si>
  <si>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</si>
  <si>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</si>
  <si>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</si>
  <si>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</si>
  <si>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</si>
  <si>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</si>
  <si>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</si>
  <si>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</si>
  <si>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</si>
  <si>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</si>
  <si>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</si>
  <si>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</si>
  <si>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</si>
  <si>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</si>
  <si>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</si>
  <si>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</si>
  <si>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</si>
  <si>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</si>
  <si>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</si>
  <si>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</si>
  <si>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</si>
  <si>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</si>
  <si>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</si>
  <si>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</si>
  <si>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</si>
  <si>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</si>
  <si>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</si>
  <si>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</si>
  <si>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</si>
  <si>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</si>
  <si>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</si>
  <si>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</si>
  <si>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</si>
  <si>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</si>
  <si>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</si>
  <si>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</si>
  <si>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</si>
  <si>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</si>
  <si>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</si>
  <si>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</si>
  <si>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</si>
  <si>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</si>
  <si>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</si>
  <si>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</si>
  <si>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</si>
  <si>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</si>
  <si>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</si>
  <si>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</si>
  <si>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</si>
  <si>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</si>
  <si>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</si>
  <si>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</si>
  <si>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</si>
  <si>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</si>
  <si>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</si>
  <si>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</si>
  <si>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</si>
  <si>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</si>
  <si>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</si>
  <si>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</si>
  <si>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</si>
  <si>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</si>
  <si>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</si>
  <si>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</si>
  <si>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</si>
  <si>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</si>
  <si>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</si>
  <si>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</si>
  <si>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</si>
  <si>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</si>
  <si>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</si>
  <si>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</si>
  <si>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</si>
  <si>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</si>
  <si>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</si>
  <si>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</si>
  <si>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</si>
  <si>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</si>
  <si>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</si>
  <si>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</si>
  <si>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</si>
  <si>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</si>
  <si>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</si>
  <si>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</si>
  <si>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</si>
  <si>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</si>
  <si>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</si>
  <si>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</si>
  <si>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</si>
  <si>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</si>
  <si>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</si>
  <si>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</si>
  <si>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</si>
  <si>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</si>
  <si>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</si>
  <si>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</si>
  <si>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</si>
  <si>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</si>
  <si>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</si>
  <si>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</si>
  <si>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</si>
  <si>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</si>
  <si>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</si>
  <si>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</si>
  <si>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</si>
  <si>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</si>
  <si>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</si>
  <si>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</si>
  <si>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</si>
  <si>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</si>
  <si>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</si>
  <si>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</si>
  <si>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</si>
  <si>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</si>
  <si>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</si>
  <si>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</si>
  <si>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</si>
  <si>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</si>
  <si>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</si>
  <si>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</si>
  <si>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</si>
  <si>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</si>
  <si>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</si>
  <si>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</si>
  <si>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</si>
  <si>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</si>
  <si>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</si>
  <si>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</si>
  <si>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</si>
  <si>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</si>
  <si>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</si>
  <si>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</si>
  <si>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</si>
  <si>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</si>
  <si>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</si>
  <si>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</si>
  <si>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</si>
  <si>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</si>
  <si>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</si>
  <si>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</si>
  <si>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</si>
  <si>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</si>
  <si>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</si>
  <si>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</si>
  <si>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</si>
  <si>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</si>
  <si>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</si>
  <si>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</si>
  <si>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</si>
  <si>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</si>
  <si>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</si>
  <si>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</si>
  <si>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</si>
  <si>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</si>
  <si>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</si>
  <si>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</si>
  <si>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</si>
  <si>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</si>
  <si>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</si>
  <si>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</si>
  <si>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</si>
  <si>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</si>
  <si>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</si>
  <si>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</si>
  <si>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</si>
  <si>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</si>
  <si>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</si>
  <si>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</si>
  <si>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</si>
  <si>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</si>
  <si>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</si>
  <si>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</si>
  <si>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</si>
  <si>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</si>
  <si>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</si>
  <si>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</si>
  <si>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</si>
  <si>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</si>
  <si>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</si>
  <si>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</si>
  <si>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</si>
  <si>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</si>
  <si>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</si>
  <si>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</si>
  <si>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</si>
  <si>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</si>
  <si>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</si>
  <si>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</si>
  <si>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</si>
  <si>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</si>
  <si>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</si>
  <si>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</si>
  <si>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</si>
  <si>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</si>
  <si>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</si>
  <si>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</si>
  <si>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</si>
  <si>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</si>
  <si>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</si>
  <si>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</si>
  <si>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</si>
  <si>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</si>
  <si>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</si>
  <si>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</si>
  <si>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</si>
  <si>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</si>
  <si>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</si>
  <si>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</si>
  <si>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</si>
  <si>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</si>
  <si>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</si>
  <si>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</si>
  <si>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</si>
  <si>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</si>
  <si>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</si>
  <si>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</si>
  <si>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</si>
  <si>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</si>
  <si>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</si>
  <si>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</si>
  <si>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</si>
  <si>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</si>
  <si>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</si>
  <si>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</si>
  <si>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</si>
  <si>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</si>
  <si>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</si>
  <si>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</si>
  <si>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</si>
  <si>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</si>
  <si>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</si>
  <si>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</si>
  <si>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</si>
  <si>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</si>
  <si>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</si>
  <si>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</si>
  <si>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</si>
  <si>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</si>
  <si>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</si>
  <si>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</si>
  <si>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</si>
  <si>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</si>
  <si>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</si>
  <si>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</si>
  <si>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</si>
  <si>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</si>
  <si>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</si>
  <si>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</si>
  <si>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</si>
  <si>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</si>
  <si>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</si>
  <si>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</si>
  <si>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</si>
  <si>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</si>
  <si>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</si>
  <si>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</si>
  <si>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</si>
  <si>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</si>
  <si>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</si>
  <si>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</si>
  <si>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</si>
  <si>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</si>
  <si>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</si>
  <si>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</si>
  <si>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</si>
  <si>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</si>
  <si>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</si>
  <si>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</si>
  <si>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</si>
  <si>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</si>
  <si>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</si>
  <si>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</si>
  <si>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</si>
  <si>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</si>
  <si>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</si>
  <si>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</si>
  <si>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</si>
  <si>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</si>
  <si>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</si>
  <si>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</si>
  <si>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</si>
  <si>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</si>
  <si>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</si>
  <si>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</si>
  <si>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</si>
  <si>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</si>
  <si>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</si>
  <si>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</si>
  <si>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</si>
  <si>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</si>
  <si>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</si>
  <si>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</si>
  <si>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</si>
  <si>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</si>
  <si>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</si>
  <si>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</si>
  <si>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</si>
  <si>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</si>
  <si>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</si>
  <si>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</si>
  <si>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</si>
  <si>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</si>
  <si>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</si>
  <si>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</si>
  <si>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</si>
  <si>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</si>
  <si>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</si>
  <si>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</si>
  <si>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</si>
  <si>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</si>
  <si>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</si>
  <si>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</si>
  <si>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</si>
  <si>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</si>
  <si>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</si>
  <si>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</si>
  <si>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</si>
  <si>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</si>
  <si>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</si>
  <si>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</si>
  <si>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</si>
  <si>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</si>
  <si>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</si>
  <si>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</si>
  <si>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</si>
  <si>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</si>
  <si>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</si>
  <si>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</si>
  <si>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</si>
  <si>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</si>
  <si>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</si>
  <si>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</si>
  <si>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</si>
  <si>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</si>
  <si>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</si>
  <si>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</si>
  <si>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</si>
  <si>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</si>
  <si>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</si>
  <si>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</si>
  <si>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</si>
  <si>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</si>
  <si>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</si>
  <si>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</si>
  <si>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</si>
  <si>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</si>
  <si>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</si>
  <si>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</si>
  <si>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</si>
  <si>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</si>
  <si>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</si>
  <si>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</si>
  <si>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</si>
  <si>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</si>
  <si>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</si>
  <si>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</si>
  <si>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</si>
  <si>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</si>
  <si>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</si>
  <si>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</si>
  <si>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</si>
  <si>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</si>
  <si>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</si>
  <si>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</si>
  <si>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</si>
  <si>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</si>
  <si>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</si>
  <si>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</si>
  <si>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</si>
  <si>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</si>
  <si>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</si>
  <si>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</si>
  <si>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</si>
  <si>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</si>
  <si>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</si>
  <si>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</si>
  <si>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</si>
  <si>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</si>
  <si>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</si>
  <si>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</si>
  <si>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</si>
  <si>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</si>
  <si>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</si>
  <si>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</si>
  <si>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</si>
  <si>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</si>
  <si>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</si>
  <si>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</si>
  <si>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</si>
  <si>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</si>
  <si>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</si>
  <si>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</si>
  <si>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</si>
  <si>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</si>
  <si>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</si>
  <si>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</si>
  <si>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</si>
  <si>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</si>
  <si>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</si>
  <si>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</si>
  <si>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</si>
  <si>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</si>
  <si>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</si>
  <si>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</si>
  <si>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</si>
  <si>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</si>
  <si>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</si>
  <si>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</si>
  <si>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</si>
  <si>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</si>
  <si>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</si>
  <si>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</si>
  <si>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</si>
  <si>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</si>
  <si>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</si>
  <si>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</si>
  <si>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</si>
  <si>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</si>
  <si>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</si>
  <si>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</si>
  <si>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</si>
  <si>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</si>
  <si>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</si>
  <si>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</si>
  <si>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</si>
  <si>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</si>
  <si>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</si>
  <si>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</si>
  <si>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</si>
  <si>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</si>
  <si>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</si>
  <si>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</si>
  <si>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</si>
  <si>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</si>
  <si>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</si>
  <si>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</si>
  <si>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</si>
  <si>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</si>
  <si>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</si>
  <si>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</si>
  <si>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</si>
  <si>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</si>
  <si>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</si>
  <si>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</si>
  <si>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</si>
  <si>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</si>
  <si>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</si>
  <si>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</si>
  <si>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</si>
  <si>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</si>
  <si>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</si>
  <si>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</si>
  <si>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</si>
  <si>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</si>
  <si>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</si>
  <si>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</si>
  <si>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</si>
  <si>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</si>
  <si>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</si>
  <si>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</si>
  <si>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</si>
  <si>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</si>
  <si>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</si>
  <si>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</si>
  <si>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</si>
  <si>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</si>
  <si>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</si>
  <si>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</si>
  <si>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</si>
  <si>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</si>
  <si>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</si>
  <si>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</si>
  <si>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</si>
  <si>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</si>
  <si>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</si>
  <si>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</si>
  <si>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</si>
  <si>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</si>
  <si>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</si>
  <si>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</si>
  <si>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</si>
  <si>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</si>
  <si>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</si>
  <si>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</si>
  <si>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</si>
  <si>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</si>
  <si>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</si>
  <si>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</si>
  <si>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</si>
  <si>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</si>
  <si>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</si>
  <si>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</si>
  <si>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</si>
  <si>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</si>
  <si>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</si>
  <si>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</si>
  <si>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</si>
  <si>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</si>
  <si>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</si>
  <si>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</si>
  <si>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</si>
  <si>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</si>
  <si>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</si>
  <si>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</si>
  <si>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</si>
  <si>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</si>
  <si>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</si>
  <si>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</si>
  <si>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</si>
  <si>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</si>
  <si>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</si>
  <si>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</si>
  <si>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</si>
  <si>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</si>
  <si>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</si>
  <si>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</si>
  <si>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</si>
  <si>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</si>
  <si>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</si>
  <si>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</si>
  <si>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</si>
  <si>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</si>
  <si>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</si>
  <si>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</si>
  <si>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</si>
  <si>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</si>
  <si>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</si>
  <si>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</si>
  <si>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</si>
  <si>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</si>
  <si>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</si>
  <si>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</si>
  <si>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</si>
  <si>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</si>
  <si>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</si>
  <si>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</si>
  <si>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</si>
  <si>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</si>
  <si>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</si>
  <si>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</si>
  <si>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</si>
  <si>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</si>
  <si>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</si>
  <si>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</si>
  <si>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</si>
  <si>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</si>
  <si>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</si>
  <si>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</si>
  <si>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</si>
  <si>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</si>
  <si>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</si>
  <si>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</si>
  <si>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</si>
  <si>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</si>
  <si>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</si>
  <si>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</si>
  <si>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</si>
  <si>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</si>
  <si>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</si>
  <si>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</si>
  <si>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</si>
  <si>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</si>
  <si>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</si>
  <si>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</si>
  <si>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</si>
  <si>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</si>
  <si>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</si>
  <si>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</si>
  <si>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</si>
  <si>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</si>
  <si>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</si>
  <si>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</si>
  <si>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</si>
  <si>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</si>
  <si>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</si>
  <si>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</si>
  <si>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</si>
  <si>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</si>
  <si>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</si>
  <si>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</si>
  <si>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</si>
  <si>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</si>
  <si>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</si>
  <si>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</si>
  <si>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</si>
  <si>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</si>
  <si>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</si>
  <si>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</si>
  <si>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</si>
  <si>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</si>
  <si>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</si>
  <si>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</si>
  <si>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</si>
  <si>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</si>
  <si>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</si>
  <si>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</si>
  <si>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</si>
  <si>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</si>
  <si>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</si>
  <si>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</si>
  <si>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</si>
  <si>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</si>
  <si>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</si>
  <si>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</si>
  <si>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</si>
  <si>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</si>
  <si>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</si>
  <si>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</si>
  <si>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</si>
  <si>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</si>
  <si>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</si>
  <si>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</si>
  <si>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</si>
  <si>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</si>
  <si>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</si>
  <si>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</si>
  <si>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</si>
  <si>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</si>
  <si>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</si>
  <si>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</si>
  <si>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</si>
  <si>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</si>
  <si>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</si>
  <si>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</si>
  <si>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</si>
  <si>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</si>
  <si>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</si>
  <si>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</si>
  <si>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</si>
  <si>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</si>
  <si>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</si>
  <si>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</si>
  <si>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</si>
  <si>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</si>
  <si>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</si>
  <si>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</si>
  <si>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</si>
  <si>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</si>
  <si>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</si>
  <si>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</si>
  <si>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</si>
  <si>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</si>
  <si>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</si>
  <si>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</si>
  <si>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</si>
  <si>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</si>
  <si>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</si>
  <si>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</si>
  <si>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</si>
  <si>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</si>
  <si>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</si>
  <si>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</si>
  <si>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</si>
  <si>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</si>
  <si>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</si>
  <si>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</si>
  <si>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</si>
  <si>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</si>
  <si>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</si>
  <si>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</si>
  <si>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</si>
  <si>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</si>
  <si>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</si>
  <si>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</si>
  <si>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</si>
  <si>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</si>
  <si>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</si>
  <si>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</si>
  <si>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</si>
  <si>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</si>
  <si>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</si>
  <si>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</si>
  <si>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</si>
  <si>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</si>
  <si>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</si>
  <si>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</si>
  <si>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</si>
  <si>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</si>
  <si>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</si>
  <si>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</si>
  <si>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</si>
  <si>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</si>
  <si>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</si>
  <si>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</si>
  <si>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</si>
  <si>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</si>
  <si>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</si>
  <si>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</si>
  <si>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</si>
  <si>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</si>
  <si>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</si>
  <si>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</si>
  <si>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</si>
  <si>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</si>
  <si>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</si>
  <si>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</si>
  <si>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</si>
  <si>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</si>
  <si>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</si>
  <si>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</si>
  <si>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</si>
  <si>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</si>
  <si>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</si>
  <si>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</si>
  <si>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</si>
  <si>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</si>
  <si>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</si>
  <si>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</si>
  <si>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</si>
  <si>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</si>
  <si>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</si>
  <si>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</si>
  <si>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</si>
  <si>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</si>
  <si>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</si>
  <si>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</si>
  <si>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</si>
  <si>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</si>
  <si>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</si>
  <si>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</si>
  <si>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</si>
  <si>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</si>
  <si>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</si>
  <si>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</si>
  <si>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</si>
  <si>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</si>
  <si>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</si>
  <si>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</si>
  <si>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</si>
  <si>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</si>
  <si>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</si>
  <si>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</si>
  <si>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</si>
  <si>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</si>
  <si>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</si>
  <si>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</si>
  <si>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</si>
  <si>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</si>
  <si>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</si>
  <si>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</si>
  <si>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</si>
  <si>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</si>
  <si>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</si>
  <si>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</si>
  <si>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</si>
  <si>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</si>
  <si>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</si>
  <si>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</si>
  <si>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</si>
  <si>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</si>
  <si>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</si>
  <si>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</si>
  <si>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</si>
  <si>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</si>
  <si>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</si>
  <si>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</si>
  <si>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</si>
  <si>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</si>
  <si>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</si>
  <si>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</si>
  <si>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</si>
  <si>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</si>
  <si>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</si>
  <si>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</si>
  <si>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</si>
  <si>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</si>
  <si>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</si>
  <si>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</si>
  <si>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</si>
  <si>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</si>
  <si>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</si>
  <si>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</si>
  <si>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</si>
  <si>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</si>
  <si>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</si>
  <si>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</si>
  <si>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</si>
  <si>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</si>
  <si>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</si>
  <si>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</si>
  <si>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</si>
  <si>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</si>
  <si>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</si>
  <si>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</si>
  <si>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</si>
  <si>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</si>
  <si>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</si>
  <si>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</si>
  <si>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</si>
  <si>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</si>
  <si>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</si>
  <si>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</si>
  <si>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</si>
  <si>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</si>
  <si>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</si>
  <si>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</si>
  <si>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</si>
  <si>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</si>
  <si>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</si>
  <si>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</si>
  <si>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</si>
  <si>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</si>
  <si>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</si>
  <si>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</si>
  <si>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</si>
  <si>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</si>
  <si>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</si>
  <si>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</si>
  <si>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</si>
  <si>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</si>
  <si>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</si>
  <si>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</si>
  <si>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</si>
  <si>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</si>
  <si>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</si>
  <si>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</si>
  <si>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</si>
  <si>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</si>
  <si>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</si>
  <si>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</si>
  <si>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</si>
  <si>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</si>
  <si>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</si>
  <si>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</si>
  <si>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</si>
  <si>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</si>
  <si>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</si>
  <si>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</si>
  <si>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</si>
  <si>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</si>
  <si>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</si>
  <si>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</si>
  <si>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</si>
  <si>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</si>
  <si>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</si>
  <si>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</si>
  <si>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</si>
  <si>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</si>
  <si>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</si>
  <si>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</si>
  <si>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</si>
  <si>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</si>
  <si>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</si>
  <si>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</si>
  <si>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</si>
  <si>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</si>
  <si>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</si>
  <si>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</si>
  <si>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</si>
  <si>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</si>
  <si>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</si>
  <si>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</si>
  <si>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</si>
  <si>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</si>
  <si>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</si>
  <si>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</si>
  <si>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</si>
  <si>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</si>
  <si>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</si>
  <si>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</si>
  <si>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</si>
  <si>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</si>
  <si>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</si>
  <si>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</si>
  <si>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</si>
  <si>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</si>
  <si>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</si>
  <si>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</si>
  <si>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</si>
  <si>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</si>
  <si>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</si>
  <si>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</si>
  <si>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</si>
  <si>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</si>
  <si>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</si>
  <si>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</si>
  <si>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</si>
  <si>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</si>
  <si>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</si>
  <si>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</si>
  <si>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</si>
  <si>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</si>
  <si>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</si>
  <si>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</si>
  <si>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</si>
  <si>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</si>
  <si>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</si>
  <si>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</si>
  <si>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</si>
  <si>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</si>
  <si>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</si>
  <si>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</si>
  <si>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</si>
  <si>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</si>
  <si>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</si>
  <si>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</si>
  <si>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</si>
  <si>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</si>
  <si>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</si>
  <si>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</si>
  <si>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</si>
  <si>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</si>
  <si>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</si>
  <si>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</si>
  <si>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</si>
  <si>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</si>
  <si>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</si>
  <si>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</si>
  <si>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</si>
  <si>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</si>
  <si>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</si>
  <si>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</si>
  <si>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</si>
  <si>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</si>
  <si>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</si>
  <si>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</si>
  <si>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</si>
  <si>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</si>
  <si>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</si>
  <si>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</si>
  <si>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</si>
  <si>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</si>
  <si>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</si>
  <si>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</si>
  <si>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</si>
  <si>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</si>
  <si>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</si>
  <si>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</si>
  <si>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</si>
  <si>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</si>
  <si>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</si>
  <si>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</si>
  <si>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</si>
  <si>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</si>
  <si>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</si>
  <si>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</si>
  <si>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</si>
  <si>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</si>
  <si>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</si>
  <si>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</si>
  <si>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</si>
  <si>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</si>
  <si>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</si>
  <si>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</si>
  <si>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</si>
  <si>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</si>
  <si>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</si>
  <si>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</si>
  <si>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</si>
  <si>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</si>
  <si>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</si>
  <si>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</si>
  <si>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</si>
  <si>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</si>
  <si>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</si>
  <si>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</si>
  <si>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</si>
  <si>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</si>
  <si>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</si>
  <si>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</si>
  <si>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</si>
  <si>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</si>
  <si>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</si>
  <si>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</si>
  <si>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</si>
  <si>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</si>
  <si>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</si>
  <si>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</si>
  <si>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</si>
  <si>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</si>
  <si>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</si>
  <si>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</si>
  <si>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</si>
  <si>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</si>
  <si>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</si>
  <si>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</si>
  <si>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</si>
  <si>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</si>
  <si>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</si>
  <si>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</si>
  <si>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</si>
  <si>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</si>
  <si>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</si>
  <si>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</si>
  <si>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</si>
  <si>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</si>
  <si>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</si>
  <si>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</si>
  <si>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</si>
  <si>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</si>
  <si>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</si>
  <si>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</si>
  <si>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</si>
  <si>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</si>
  <si>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</si>
  <si>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</si>
  <si>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</si>
  <si>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</si>
  <si>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</si>
  <si>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</si>
  <si>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</si>
  <si>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</si>
  <si>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</si>
  <si>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</si>
  <si>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</si>
  <si>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</si>
  <si>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</si>
  <si>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</si>
  <si>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</si>
  <si>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</si>
  <si>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</si>
  <si>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</si>
  <si>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</si>
  <si>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</si>
  <si>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</si>
  <si>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</si>
  <si>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</si>
  <si>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</si>
  <si>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</si>
  <si>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</si>
  <si>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</si>
  <si>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</si>
  <si>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</si>
  <si>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</si>
  <si>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</si>
  <si>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</si>
  <si>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</si>
  <si>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</si>
  <si>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</si>
  <si>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</si>
  <si>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</si>
  <si>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</si>
  <si>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</si>
  <si>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</si>
  <si>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</si>
  <si>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</si>
  <si>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</si>
  <si>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</si>
  <si>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</si>
  <si>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</si>
  <si>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</si>
  <si>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</si>
  <si>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</si>
  <si>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</si>
  <si>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</si>
  <si>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</si>
  <si>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</si>
  <si>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</si>
  <si>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</si>
  <si>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</si>
  <si>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</si>
  <si>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</si>
  <si>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</si>
  <si>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</si>
  <si>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</si>
  <si>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</si>
  <si>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</si>
  <si>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</si>
  <si>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</si>
  <si>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</si>
  <si>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</si>
  <si>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</si>
  <si>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</si>
  <si>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</si>
  <si>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</si>
  <si>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</si>
  <si>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</si>
  <si>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</si>
  <si>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</si>
  <si>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</si>
  <si>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</si>
  <si>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</si>
  <si>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</si>
  <si>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</si>
  <si>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</si>
  <si>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</si>
  <si>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</si>
  <si>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</si>
  <si>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</si>
  <si>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</si>
  <si>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</si>
  <si>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</si>
  <si>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</si>
  <si>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</si>
  <si>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</si>
  <si>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</si>
  <si>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</si>
  <si>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</si>
  <si>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</si>
  <si>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</si>
  <si>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</si>
  <si>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</si>
  <si>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</si>
  <si>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</si>
  <si>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</si>
  <si>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</si>
  <si>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</si>
  <si>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</si>
  <si>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</si>
  <si>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</si>
  <si>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</si>
  <si>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</si>
  <si>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</si>
  <si>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</si>
  <si>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</si>
  <si>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</si>
  <si>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</si>
  <si>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</si>
  <si>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</si>
  <si>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</si>
  <si>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</si>
  <si>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</si>
  <si>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</si>
  <si>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</si>
  <si>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</si>
  <si>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</si>
  <si>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</si>
  <si>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</si>
  <si>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</si>
  <si>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</si>
  <si>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</si>
  <si>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</si>
  <si>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</si>
  <si>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</si>
  <si>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</si>
  <si>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</si>
  <si>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</si>
  <si>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</si>
  <si>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</si>
  <si>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</si>
  <si>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</si>
  <si>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</si>
  <si>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</si>
  <si>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</si>
  <si>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</si>
  <si>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</si>
  <si>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</si>
  <si>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</si>
  <si>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</si>
  <si>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</si>
  <si>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</si>
  <si>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</si>
  <si>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</si>
  <si>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</si>
  <si>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</si>
  <si>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</si>
  <si>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</si>
  <si>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</si>
  <si>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</si>
  <si>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</si>
  <si>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</si>
  <si>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</si>
  <si>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</si>
  <si>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</si>
  <si>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</si>
  <si>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</si>
  <si>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</si>
  <si>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</si>
  <si>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</si>
  <si>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</si>
  <si>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</si>
  <si>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</si>
  <si>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</si>
  <si>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</si>
  <si>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</si>
  <si>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</si>
  <si>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</si>
  <si>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</si>
  <si>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</si>
  <si>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</si>
  <si>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</si>
  <si>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</si>
  <si>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</si>
  <si>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</si>
  <si>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</si>
  <si>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</si>
  <si>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</si>
  <si>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</si>
  <si>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</si>
  <si>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</si>
  <si>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</si>
  <si>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</si>
  <si>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</si>
  <si>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</si>
  <si>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</si>
  <si>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</si>
  <si>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</si>
  <si>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</si>
  <si>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</si>
  <si>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</si>
  <si>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</si>
  <si>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</si>
  <si>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</si>
  <si>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</si>
  <si>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</si>
  <si>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</si>
  <si>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</si>
  <si>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</si>
  <si>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</si>
  <si>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</si>
  <si>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</si>
  <si>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</si>
  <si>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</si>
  <si>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</si>
  <si>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</si>
  <si>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</si>
  <si>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</si>
  <si>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</si>
  <si>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</si>
  <si>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</si>
  <si>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</si>
  <si>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</si>
  <si>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</si>
  <si>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</si>
  <si>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</si>
  <si>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</si>
  <si>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</si>
  <si>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</si>
  <si>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</si>
  <si>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</si>
  <si>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</si>
  <si>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</si>
  <si>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</si>
  <si>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</si>
  <si>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</si>
  <si>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</si>
  <si>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</si>
  <si>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</si>
  <si>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</si>
  <si>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</si>
  <si>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</si>
  <si>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</si>
  <si>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</si>
  <si>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</si>
  <si>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</si>
  <si>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</si>
  <si>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</si>
  <si>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</si>
  <si>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</si>
  <si>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</si>
  <si>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</si>
  <si>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</si>
  <si>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</si>
  <si>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</si>
  <si>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</si>
  <si>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</si>
  <si>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</si>
  <si>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</si>
  <si>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</si>
  <si>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</si>
  <si>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</si>
  <si>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</si>
  <si>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</si>
  <si>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</si>
  <si>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</si>
  <si>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</si>
  <si>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</si>
  <si>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</si>
  <si>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</si>
  <si>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</si>
  <si>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</si>
  <si>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</si>
  <si>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</si>
  <si>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</si>
  <si>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</si>
  <si>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</si>
  <si>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</si>
  <si>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</si>
  <si>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</si>
  <si>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</si>
  <si>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</si>
  <si>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</si>
  <si>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</si>
  <si>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</si>
  <si>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</si>
  <si>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</si>
  <si>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</si>
  <si>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</si>
  <si>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</si>
  <si>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</si>
  <si>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</si>
  <si>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</si>
  <si>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</si>
  <si>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</si>
  <si>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</si>
  <si>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</si>
  <si>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</si>
  <si>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</si>
  <si>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</si>
  <si>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</si>
  <si>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</si>
  <si>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</si>
  <si>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</si>
  <si>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</si>
  <si>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</si>
  <si>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</si>
  <si>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</si>
  <si>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</si>
  <si>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</si>
  <si>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</si>
  <si>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</si>
  <si>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</si>
  <si>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</si>
  <si>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</si>
  <si>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</si>
  <si>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</si>
  <si>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</si>
  <si>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</si>
  <si>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</si>
  <si>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</si>
  <si>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</si>
  <si>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</si>
  <si>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</si>
  <si>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</si>
  <si>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</si>
  <si>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</si>
  <si>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</si>
  <si>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</si>
  <si>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</si>
  <si>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</si>
  <si>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</si>
  <si>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</si>
  <si>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</si>
  <si>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</si>
  <si>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</si>
  <si>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</si>
  <si>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</si>
  <si>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</si>
  <si>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</si>
  <si>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</si>
  <si>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</si>
  <si>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</si>
  <si>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</si>
  <si>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</si>
  <si>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</si>
  <si>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</si>
  <si>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</si>
  <si>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</si>
  <si>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</si>
  <si>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</si>
  <si>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</si>
  <si>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</si>
  <si>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</si>
  <si>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</si>
  <si>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</si>
  <si>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</si>
  <si>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</si>
  <si>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</si>
  <si>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</si>
  <si>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</si>
  <si>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</si>
  <si>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</si>
  <si>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</si>
  <si>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</si>
  <si>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</si>
  <si>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</si>
  <si>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</si>
  <si>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</si>
  <si>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</si>
  <si>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</si>
  <si>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</si>
  <si>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</si>
  <si>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</si>
  <si>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</si>
  <si>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</si>
  <si>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</si>
  <si>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</si>
  <si>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</si>
  <si>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</si>
  <si>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</si>
  <si>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</si>
  <si>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</si>
  <si>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</si>
  <si>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</si>
  <si>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</si>
  <si>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</si>
  <si>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</si>
  <si>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</si>
  <si>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</si>
  <si>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</si>
  <si>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</si>
  <si>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</si>
  <si>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</si>
  <si>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</si>
  <si>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</si>
  <si>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</si>
  <si>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</si>
  <si>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</si>
  <si>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</si>
  <si>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</si>
  <si>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</si>
  <si>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</si>
  <si>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</si>
  <si>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</si>
  <si>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</si>
  <si>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</si>
  <si>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</si>
  <si>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</si>
  <si>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</si>
  <si>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</si>
  <si>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</si>
  <si>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</si>
  <si>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</si>
  <si>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</si>
  <si>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</si>
  <si>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</si>
  <si>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</si>
  <si>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</si>
  <si>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</si>
  <si>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</si>
  <si>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</si>
  <si>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</si>
  <si>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</si>
  <si>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</si>
  <si>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</si>
  <si>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</si>
  <si>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</si>
  <si>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</si>
  <si>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</si>
  <si>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</si>
  <si>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</si>
  <si>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</si>
  <si>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</si>
  <si>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</si>
  <si>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</si>
  <si>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</si>
  <si>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</si>
  <si>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</si>
  <si>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</si>
  <si>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</si>
  <si>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</si>
  <si>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</si>
  <si>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</si>
  <si>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</si>
  <si>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</si>
  <si>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</si>
  <si>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</si>
  <si>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</si>
  <si>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</si>
  <si>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</si>
  <si>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</si>
  <si>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</si>
  <si>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</si>
  <si>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</si>
  <si>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</si>
  <si>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</si>
  <si>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</si>
  <si>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</si>
  <si>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</si>
  <si>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</si>
  <si>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</si>
  <si>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</si>
  <si>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</si>
  <si>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</si>
  <si>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</si>
  <si>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</si>
  <si>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</si>
  <si>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</si>
  <si>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</si>
  <si>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</si>
  <si>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</si>
  <si>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</si>
  <si>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</si>
  <si>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</si>
  <si>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</si>
  <si>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</si>
  <si>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</si>
  <si>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</si>
  <si>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</si>
  <si>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</si>
  <si>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</si>
  <si>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</si>
  <si>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</si>
  <si>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</si>
  <si>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</si>
  <si>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</si>
  <si>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</si>
  <si>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</si>
  <si>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</si>
  <si>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</si>
  <si>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</si>
  <si>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</si>
  <si>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</si>
  <si>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</si>
  <si>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</si>
  <si>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</si>
  <si>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</si>
  <si>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</si>
  <si>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</si>
  <si>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</si>
  <si>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</si>
  <si>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</si>
  <si>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</si>
  <si>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</si>
  <si>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</si>
  <si>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</si>
  <si>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</si>
  <si>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</si>
  <si>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</si>
  <si>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</si>
  <si>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</si>
  <si>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</si>
  <si>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</si>
  <si>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</si>
  <si>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</si>
  <si>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</si>
  <si>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</si>
  <si>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</si>
  <si>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</si>
  <si>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</si>
  <si>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</si>
  <si>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</si>
  <si>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</si>
  <si>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</si>
  <si>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</si>
  <si>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</si>
  <si>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</si>
  <si>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</si>
  <si>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</si>
  <si>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</si>
  <si>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</si>
  <si>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</si>
  <si>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</si>
  <si>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</si>
  <si>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</si>
  <si>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</si>
  <si>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</si>
  <si>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</si>
  <si>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</si>
  <si>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</si>
  <si>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</si>
  <si>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</si>
  <si>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</si>
  <si>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</si>
  <si>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</si>
  <si>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</si>
  <si>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</si>
  <si>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</si>
  <si>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</si>
  <si>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</si>
  <si>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</si>
  <si>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</si>
  <si>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</si>
  <si>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</si>
  <si>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</si>
  <si>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</si>
  <si>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</si>
  <si>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</si>
  <si>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</si>
  <si>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</si>
  <si>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</si>
  <si>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</si>
  <si>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</si>
  <si>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</si>
  <si>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</si>
  <si>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</si>
  <si>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</si>
  <si>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</si>
  <si>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</si>
  <si>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</si>
  <si>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</si>
  <si>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</si>
  <si>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</si>
  <si>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</si>
  <si>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</si>
  <si>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</si>
  <si>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</si>
  <si>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</si>
  <si>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</si>
  <si>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</si>
  <si>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</si>
  <si>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</si>
  <si>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</si>
  <si>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</si>
  <si>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</si>
  <si>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</si>
  <si>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</si>
  <si>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</si>
  <si>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</si>
  <si>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</si>
  <si>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</si>
  <si>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</si>
  <si>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</si>
  <si>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</si>
  <si>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</si>
  <si>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</si>
  <si>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</si>
  <si>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</si>
  <si>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</si>
  <si>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</si>
  <si>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</si>
  <si>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</si>
  <si>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</si>
  <si>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</si>
  <si>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</si>
  <si>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</si>
  <si>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</si>
  <si>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</si>
  <si>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</si>
  <si>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</si>
  <si>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</si>
  <si>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</si>
  <si>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</si>
  <si>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</si>
  <si>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</si>
  <si>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</si>
  <si>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</si>
  <si>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</si>
  <si>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</si>
  <si>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</si>
  <si>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</si>
  <si>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</si>
  <si>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</si>
  <si>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</si>
  <si>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</si>
  <si>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</si>
  <si>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</si>
  <si>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</si>
  <si>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</si>
  <si>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</si>
  <si>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</si>
  <si>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</si>
  <si>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</si>
  <si>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</si>
  <si>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</si>
  <si>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</si>
  <si>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</si>
  <si>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</si>
  <si>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</si>
  <si>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</si>
  <si>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</si>
  <si>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</si>
  <si>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</si>
  <si>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</si>
  <si>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</si>
  <si>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</si>
  <si>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</si>
  <si>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</si>
  <si>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</si>
  <si>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</si>
  <si>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</si>
  <si>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</si>
  <si>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</si>
  <si>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</si>
  <si>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</si>
  <si>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</si>
  <si>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</si>
  <si>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</si>
  <si>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</si>
  <si>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</si>
  <si>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</si>
  <si>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</si>
  <si>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</si>
  <si>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</si>
  <si>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</si>
  <si>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</si>
  <si>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</si>
  <si>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</si>
  <si>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</si>
  <si>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</si>
  <si>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</si>
  <si>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</si>
  <si>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</si>
  <si>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</si>
  <si>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</si>
  <si>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</si>
  <si>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</si>
  <si>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</si>
  <si>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</si>
  <si>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</si>
  <si>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</si>
  <si>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</si>
  <si>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</si>
  <si>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</si>
  <si>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</si>
  <si>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</si>
  <si>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</si>
  <si>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</si>
  <si>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</si>
  <si>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</si>
  <si>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</si>
  <si>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</si>
  <si>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</si>
  <si>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</si>
  <si>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</si>
  <si>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</si>
  <si>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</si>
  <si>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</si>
  <si>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</si>
  <si>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</si>
  <si>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</si>
  <si>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</si>
  <si>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</si>
  <si>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</si>
  <si>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</si>
  <si>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</si>
  <si>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</si>
  <si>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</si>
  <si>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</si>
  <si>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</si>
  <si>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</si>
  <si>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</si>
  <si>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</si>
  <si>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</si>
  <si>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</si>
  <si>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</si>
  <si>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</si>
  <si>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</si>
  <si>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</si>
  <si>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</si>
  <si>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</si>
  <si>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</si>
  <si>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</si>
  <si>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</si>
  <si>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</si>
  <si>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</si>
  <si>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</si>
  <si>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</si>
  <si>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</si>
  <si>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</si>
  <si>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</si>
  <si>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</si>
  <si>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</si>
  <si>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</si>
  <si>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</si>
  <si>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</si>
  <si>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</si>
  <si>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</si>
  <si>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</si>
  <si>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</si>
  <si>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</si>
  <si>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</si>
  <si>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</si>
  <si>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</si>
  <si>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</si>
  <si>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</si>
  <si>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</si>
  <si>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</si>
  <si>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</si>
  <si>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</si>
  <si>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</si>
  <si>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</si>
  <si>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</si>
  <si>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</si>
  <si>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</si>
  <si>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</si>
  <si>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</si>
  <si>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</si>
  <si>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</si>
  <si>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</si>
  <si>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</si>
  <si>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</si>
  <si>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</si>
  <si>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</si>
  <si>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</si>
  <si>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</si>
  <si>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</si>
  <si>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</si>
  <si>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</si>
  <si>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</si>
  <si>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</si>
  <si>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</si>
  <si>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</si>
  <si>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</si>
  <si>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</si>
  <si>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</si>
  <si>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</si>
  <si>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</si>
  <si>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</si>
  <si>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</si>
  <si>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</si>
  <si>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</si>
  <si>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</si>
  <si>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</si>
  <si>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</si>
  <si>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</si>
  <si>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</si>
  <si>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</si>
  <si>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</si>
  <si>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</si>
  <si>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</si>
  <si>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</si>
  <si>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</si>
  <si>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</si>
  <si>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</si>
  <si>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</si>
  <si>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</si>
  <si>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</si>
  <si>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</si>
  <si>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</si>
  <si>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</si>
  <si>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</si>
  <si>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</si>
  <si>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</si>
  <si>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</si>
  <si>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</si>
  <si>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</si>
  <si>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</si>
  <si>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</si>
  <si>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</si>
  <si>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</si>
  <si>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</si>
  <si>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</si>
  <si>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</si>
  <si>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</si>
  <si>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</si>
  <si>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</si>
  <si>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</si>
  <si>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</si>
  <si>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</si>
  <si>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</si>
  <si>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</si>
  <si>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</si>
  <si>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</si>
  <si>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</si>
  <si>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</si>
  <si>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</si>
  <si>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</si>
  <si>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</si>
  <si>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</si>
  <si>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</si>
  <si>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</si>
  <si>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</si>
  <si>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</si>
  <si>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</si>
  <si>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</si>
  <si>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</si>
  <si>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</si>
  <si>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</si>
  <si>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</si>
  <si>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</si>
  <si>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</si>
  <si>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</si>
  <si>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</si>
  <si>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</si>
  <si>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</si>
  <si>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</si>
  <si>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</si>
  <si>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</si>
  <si>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</si>
  <si>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</si>
  <si>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</si>
  <si>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</si>
  <si>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</si>
  <si>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</si>
  <si>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</si>
  <si>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</si>
  <si>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</si>
  <si>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</si>
  <si>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</si>
  <si>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</si>
  <si>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</si>
  <si>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</si>
  <si>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</si>
  <si>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</si>
  <si>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</si>
  <si>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</si>
  <si>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</si>
  <si>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</si>
  <si>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</si>
  <si>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</si>
  <si>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</si>
  <si>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</si>
  <si>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</si>
  <si>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</si>
  <si>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</si>
  <si>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</si>
  <si>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</si>
  <si>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</si>
  <si>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</si>
  <si>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</si>
  <si>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</si>
  <si>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</si>
  <si>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</si>
  <si>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</si>
  <si>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</si>
  <si>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</si>
  <si>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</si>
  <si>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</si>
  <si>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</si>
  <si>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</si>
  <si>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</si>
  <si>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</si>
  <si>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</si>
  <si>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</si>
  <si>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</si>
  <si>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</si>
  <si>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</si>
  <si>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</si>
  <si>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</si>
  <si>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</si>
  <si>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</si>
  <si>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</si>
  <si>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</si>
  <si>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</si>
  <si>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</si>
  <si>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</si>
  <si>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</si>
  <si>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</si>
  <si>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</si>
  <si>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</si>
  <si>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</si>
  <si>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</si>
  <si>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</si>
  <si>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</si>
  <si>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</si>
  <si>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</si>
  <si>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</si>
  <si>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</si>
  <si>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</si>
  <si>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</si>
  <si>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</si>
  <si>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</si>
  <si>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</si>
  <si>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</si>
  <si>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</si>
  <si>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</si>
  <si>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</si>
  <si>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</si>
  <si>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</si>
  <si>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</si>
  <si>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</si>
  <si>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</si>
  <si>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</si>
  <si>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</si>
  <si>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</si>
  <si>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</si>
  <si>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</si>
  <si>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</si>
  <si>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</si>
  <si>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</si>
  <si>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</si>
  <si>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</si>
  <si>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</si>
  <si>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</si>
  <si>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</si>
  <si>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</si>
  <si>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</si>
  <si>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</si>
  <si>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</si>
  <si>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</si>
  <si>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</si>
  <si>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</si>
  <si>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</si>
  <si>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</si>
  <si>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</si>
  <si>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</si>
  <si>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</si>
  <si>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</si>
  <si>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</si>
  <si>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</si>
  <si>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</si>
  <si>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</si>
  <si>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</si>
  <si>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</si>
  <si>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</si>
  <si>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</si>
  <si>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</si>
  <si>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</si>
  <si>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</si>
  <si>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</si>
  <si>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</si>
  <si>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</si>
  <si>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</si>
  <si>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</si>
  <si>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</si>
  <si>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</si>
  <si>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</si>
  <si>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</si>
  <si>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</si>
  <si>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</si>
  <si>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</si>
  <si>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</si>
  <si>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</si>
  <si>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</si>
  <si>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</si>
  <si>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</si>
  <si>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</si>
  <si>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</si>
  <si>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</si>
  <si>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</si>
  <si>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</si>
  <si>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</si>
  <si>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</si>
  <si>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</si>
  <si>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</si>
  <si>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</si>
  <si>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</si>
  <si>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</si>
  <si>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</si>
  <si>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</si>
  <si>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</si>
  <si>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</si>
  <si>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</si>
  <si>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</si>
  <si>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</si>
  <si>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</si>
  <si>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</si>
  <si>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</si>
  <si>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</si>
  <si>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</si>
  <si>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</si>
  <si>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</si>
  <si>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</si>
  <si>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</si>
  <si>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</si>
  <si>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</si>
  <si>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</si>
  <si>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</si>
  <si>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</si>
  <si>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</si>
  <si>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</si>
  <si>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</si>
  <si>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</si>
  <si>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</si>
  <si>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</si>
  <si>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</si>
  <si>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</si>
  <si>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</si>
  <si>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</si>
  <si>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</si>
  <si>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</si>
  <si>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</si>
  <si>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</si>
  <si>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</si>
  <si>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</si>
  <si>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</si>
  <si>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</si>
  <si>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</si>
  <si>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</si>
  <si>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</si>
  <si>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</si>
  <si>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</si>
  <si>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</si>
  <si>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</si>
  <si>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</si>
  <si>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</si>
  <si>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</si>
  <si>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</si>
  <si>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</si>
  <si>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</si>
  <si>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</si>
  <si>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</si>
  <si>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</si>
  <si>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</si>
  <si>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</si>
  <si>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</si>
  <si>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</si>
  <si>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</si>
  <si>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</si>
  <si>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</si>
  <si>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</si>
  <si>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</si>
  <si>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</si>
  <si>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</si>
  <si>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</si>
  <si>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</si>
  <si>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</si>
  <si>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</si>
  <si>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</si>
  <si>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</si>
  <si>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</si>
  <si>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</si>
  <si>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</si>
  <si>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</si>
  <si>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</si>
  <si>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</si>
  <si>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</si>
  <si>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</si>
  <si>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</si>
  <si>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</si>
  <si>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</si>
  <si>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</si>
  <si>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</si>
  <si>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</si>
  <si>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</si>
  <si>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</si>
  <si>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</si>
  <si>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</si>
  <si>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</si>
  <si>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</si>
  <si>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</si>
  <si>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</si>
  <si>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</si>
  <si>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</si>
  <si>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</si>
  <si>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</si>
  <si>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</si>
  <si>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</si>
  <si>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</si>
  <si>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</si>
  <si>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</si>
  <si>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</si>
  <si>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</si>
  <si>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</si>
  <si>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</si>
  <si>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</si>
  <si>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</si>
  <si>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</si>
  <si>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</si>
  <si>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</si>
  <si>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</si>
  <si>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</si>
  <si>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</si>
  <si>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</si>
  <si>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</si>
  <si>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</si>
  <si>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</si>
  <si>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</si>
  <si>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</si>
  <si>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</si>
  <si>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</si>
  <si>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</si>
  <si>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</si>
  <si>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</si>
  <si>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</si>
  <si>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</si>
  <si>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</si>
  <si>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</si>
  <si>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</si>
  <si>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</si>
  <si>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</si>
  <si>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</si>
  <si>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</si>
  <si>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</si>
  <si>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</si>
  <si>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</si>
  <si>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</si>
  <si>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</si>
  <si>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</si>
  <si>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</si>
  <si>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</si>
  <si>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</si>
  <si>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</si>
  <si>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</si>
  <si>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</si>
  <si>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</si>
  <si>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</si>
  <si>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</si>
  <si>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</si>
  <si>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</si>
  <si>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</si>
  <si>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</si>
  <si>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</si>
  <si>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</si>
  <si>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</si>
  <si>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</si>
  <si>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</si>
  <si>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</si>
  <si>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</si>
  <si>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</si>
  <si>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</si>
  <si>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</si>
  <si>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</si>
  <si>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</si>
  <si>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</si>
  <si>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</si>
  <si>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</si>
  <si>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</si>
  <si>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</si>
  <si>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</si>
  <si>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</si>
  <si>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</si>
  <si>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</si>
  <si>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</si>
  <si>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</si>
  <si>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</si>
  <si>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</si>
  <si>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</si>
  <si>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</si>
  <si>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</si>
  <si>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</si>
  <si>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</si>
  <si>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</si>
  <si>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</si>
  <si>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</si>
  <si>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</si>
  <si>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</si>
  <si>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</si>
  <si>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</si>
  <si>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</si>
  <si>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</si>
  <si>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</si>
  <si>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</si>
  <si>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</si>
  <si>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</si>
  <si>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</si>
  <si>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</si>
  <si>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</si>
  <si>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</si>
  <si>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</si>
  <si>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</si>
  <si>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</si>
  <si>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</si>
  <si>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</si>
  <si>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</si>
  <si>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</si>
  <si>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</si>
  <si>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</si>
  <si>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</si>
  <si>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</si>
  <si>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</si>
  <si>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</si>
  <si>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</si>
  <si>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</si>
  <si>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</si>
  <si>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</si>
  <si>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</si>
  <si>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</si>
  <si>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</si>
  <si>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</si>
  <si>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</si>
  <si>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</si>
  <si>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</si>
  <si>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</si>
  <si>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</si>
  <si>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</si>
  <si>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</si>
  <si>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</si>
  <si>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</si>
  <si>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</si>
  <si>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</si>
  <si>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</si>
  <si>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</si>
  <si>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</si>
  <si>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</si>
  <si>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</si>
  <si>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</si>
  <si>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</si>
  <si>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</si>
  <si>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</si>
  <si>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</si>
  <si>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</si>
  <si>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</si>
  <si>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</si>
  <si>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</si>
  <si>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</si>
  <si>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</si>
  <si>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</si>
  <si>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</si>
  <si>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</si>
  <si>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</si>
  <si>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</si>
  <si>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</si>
  <si>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</si>
  <si>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</si>
  <si>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</si>
  <si>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</si>
  <si>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</si>
  <si>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</si>
  <si>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</si>
  <si>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</si>
  <si>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</si>
  <si>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</si>
  <si>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</si>
  <si>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</si>
  <si>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</si>
  <si>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</si>
  <si>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</si>
  <si>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</si>
  <si>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</si>
  <si>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</si>
  <si>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</si>
  <si>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</si>
  <si>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</si>
  <si>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</si>
  <si>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</si>
  <si>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</si>
  <si>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</si>
  <si>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</si>
  <si>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</si>
  <si>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</si>
  <si>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</si>
  <si>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</si>
  <si>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</si>
  <si>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</si>
  <si>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</si>
  <si>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</si>
  <si>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</si>
  <si>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</si>
  <si>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</si>
  <si>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</si>
  <si>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</si>
  <si>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</si>
  <si>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</si>
  <si>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</si>
  <si>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</si>
  <si>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</si>
  <si>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</si>
  <si>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</si>
  <si>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</si>
  <si>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</si>
  <si>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</si>
  <si>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</si>
  <si>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</si>
  <si>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</si>
  <si>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</si>
  <si>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</si>
  <si>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</si>
  <si>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</si>
  <si>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</si>
  <si>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</si>
  <si>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</si>
  <si>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</si>
  <si>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</si>
  <si>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</si>
  <si>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</si>
  <si>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</si>
  <si>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</si>
  <si>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</si>
  <si>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</si>
  <si>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</si>
  <si>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</si>
  <si>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</si>
  <si>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</si>
  <si>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</si>
  <si>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</si>
  <si>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</si>
  <si>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</si>
  <si>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</si>
  <si>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</si>
  <si>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</si>
  <si>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</si>
  <si>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</si>
  <si>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</si>
  <si>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</si>
  <si>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</si>
  <si>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</si>
  <si>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</si>
  <si>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</si>
  <si>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</si>
  <si>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</si>
  <si>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</si>
  <si>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</si>
  <si>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</si>
  <si>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</si>
  <si>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</si>
  <si>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</si>
  <si>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</si>
  <si>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</si>
  <si>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</si>
  <si>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</si>
  <si>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</si>
  <si>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</si>
  <si>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</si>
  <si>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</si>
  <si>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</si>
  <si>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</si>
  <si>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</si>
  <si>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</si>
  <si>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</si>
  <si>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</si>
  <si>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</si>
  <si>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</si>
  <si>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</si>
  <si>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</si>
  <si>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</si>
  <si>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</si>
  <si>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</si>
  <si>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</si>
  <si>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</si>
  <si>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</si>
  <si>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</si>
  <si>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</si>
  <si>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</si>
  <si>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</si>
  <si>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</si>
  <si>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</si>
  <si>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</si>
  <si>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</si>
  <si>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</si>
  <si>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</si>
  <si>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</si>
  <si>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</si>
  <si>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</si>
  <si>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</si>
  <si>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</si>
  <si>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</si>
  <si>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</si>
  <si>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</si>
  <si>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</si>
  <si>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</si>
  <si>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</si>
  <si>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</si>
  <si>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</si>
  <si>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</si>
  <si>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</si>
  <si>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</si>
  <si>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</si>
  <si>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</si>
  <si>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</si>
  <si>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</si>
  <si>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</si>
  <si>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</si>
  <si>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</si>
  <si>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</si>
  <si>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</si>
  <si>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</si>
  <si>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</si>
  <si>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</si>
  <si>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</si>
  <si>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</si>
  <si>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</si>
  <si>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</si>
  <si>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</si>
  <si>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</si>
  <si>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</si>
  <si>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</si>
  <si>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</si>
  <si>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</si>
  <si>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</si>
  <si>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</si>
  <si>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</si>
  <si>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</si>
  <si>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</si>
  <si>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</si>
  <si>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</si>
  <si>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</si>
  <si>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</si>
  <si>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</si>
  <si>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</si>
  <si>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</si>
  <si>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</si>
  <si>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</si>
  <si>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</si>
  <si>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</si>
  <si>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</si>
  <si>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</si>
  <si>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</si>
  <si>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</si>
  <si>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</si>
  <si>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</si>
  <si>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</si>
  <si>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</si>
  <si>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</si>
  <si>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</si>
  <si>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</si>
  <si>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</si>
  <si>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</si>
  <si>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</si>
  <si>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</si>
  <si>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</si>
  <si>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</si>
  <si>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</si>
  <si>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</si>
  <si>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</si>
  <si>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</si>
  <si>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</si>
  <si>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</si>
  <si>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</si>
  <si>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</si>
  <si>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</si>
  <si>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</si>
  <si>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</si>
  <si>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</si>
  <si>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</si>
  <si>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</si>
  <si>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</si>
  <si>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</si>
  <si>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</si>
  <si>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</si>
  <si>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</si>
  <si>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</si>
  <si>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</si>
  <si>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</si>
  <si>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</si>
  <si>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</si>
  <si>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</si>
  <si>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</si>
  <si>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</si>
  <si>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</si>
  <si>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</si>
  <si>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</si>
  <si>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</si>
  <si>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</si>
  <si>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</si>
  <si>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</si>
  <si>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</si>
  <si>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</si>
  <si>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</si>
  <si>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</si>
  <si>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</si>
  <si>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</si>
  <si>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</si>
  <si>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</si>
  <si>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</si>
  <si>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</si>
  <si>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</si>
  <si>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</si>
  <si>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</si>
  <si>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</si>
  <si>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</si>
  <si>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</si>
  <si>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</si>
  <si>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</si>
  <si>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</si>
  <si>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</si>
  <si>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</si>
  <si>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</si>
  <si>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</si>
  <si>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</si>
  <si>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</si>
  <si>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</si>
  <si>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</si>
  <si>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</si>
  <si>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</si>
  <si>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</si>
  <si>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</si>
  <si>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</si>
  <si>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</si>
  <si>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</si>
  <si>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</si>
  <si>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</si>
  <si>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</si>
  <si>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</si>
  <si>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</si>
  <si>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</si>
  <si>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</si>
  <si>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</si>
  <si>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</si>
  <si>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</si>
  <si>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</si>
  <si>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</si>
  <si>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</si>
  <si>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</si>
  <si>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</si>
  <si>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</si>
  <si>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</si>
  <si>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</si>
  <si>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</si>
  <si>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</si>
  <si>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</si>
  <si>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</si>
  <si>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</si>
  <si>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</si>
  <si>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</si>
  <si>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</si>
  <si>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</si>
  <si>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</si>
  <si>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</si>
  <si>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</si>
  <si>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</si>
  <si>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</si>
  <si>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</si>
  <si>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</si>
  <si>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</si>
  <si>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</si>
  <si>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</si>
  <si>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</si>
  <si>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</si>
  <si>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</si>
  <si>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</si>
  <si>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</si>
  <si>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</si>
  <si>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</si>
  <si>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</si>
  <si>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</si>
  <si>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</si>
  <si>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</si>
  <si>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</si>
  <si>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</si>
  <si>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</si>
  <si>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</si>
  <si>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</si>
  <si>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</si>
  <si>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</si>
  <si>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</si>
  <si>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</si>
  <si>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</si>
  <si>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</si>
  <si>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</si>
  <si>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</si>
  <si>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</si>
  <si>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</si>
  <si>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</si>
  <si>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</si>
  <si>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</si>
  <si>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</si>
  <si>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</si>
  <si>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</si>
  <si>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</si>
  <si>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</si>
  <si>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</si>
  <si>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</si>
  <si>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</si>
  <si>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</si>
  <si>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</si>
  <si>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</si>
  <si>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</si>
  <si>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</si>
  <si>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</si>
  <si>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</si>
  <si>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</si>
  <si>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</si>
  <si>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</si>
  <si>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</si>
  <si>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</si>
  <si>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</si>
  <si>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</si>
  <si>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</si>
  <si>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</si>
  <si>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</si>
  <si>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</si>
  <si>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</si>
  <si>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</si>
  <si>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</si>
  <si>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</si>
  <si>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</si>
  <si>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</si>
  <si>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</si>
  <si>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</si>
  <si>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</si>
  <si>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</si>
  <si>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</si>
  <si>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</si>
  <si>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</si>
  <si>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</si>
  <si>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</si>
  <si>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</si>
  <si>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</si>
  <si>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</si>
  <si>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</si>
  <si>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</si>
  <si>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</si>
  <si>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</si>
  <si>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</si>
  <si>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</si>
  <si>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</si>
  <si>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</si>
  <si>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</si>
  <si>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</si>
  <si>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</si>
  <si>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</si>
  <si>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</si>
  <si>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</si>
  <si>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</si>
  <si>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</si>
  <si>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</si>
  <si>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</si>
  <si>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</si>
  <si>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</si>
  <si>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</si>
  <si>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</si>
  <si>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</si>
  <si>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</si>
  <si>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</si>
  <si>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</si>
  <si>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</si>
  <si>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</si>
  <si>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</si>
  <si>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</si>
  <si>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</si>
  <si>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</si>
  <si>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</si>
  <si>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</si>
  <si>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</si>
  <si>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</si>
  <si>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</si>
  <si>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</si>
  <si>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</si>
  <si>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</si>
  <si>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</si>
  <si>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</si>
  <si>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</si>
  <si>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</si>
  <si>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</si>
  <si>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</si>
  <si>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</si>
  <si>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</si>
  <si>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</si>
  <si>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</si>
  <si>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</si>
  <si>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</si>
  <si>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</si>
  <si>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</si>
  <si>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</si>
  <si>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</si>
  <si>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</si>
  <si>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</si>
  <si>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</si>
  <si>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</si>
  <si>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</si>
  <si>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</si>
  <si>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</si>
  <si>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</si>
  <si>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</si>
  <si>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</si>
  <si>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</si>
  <si>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</si>
  <si>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</si>
  <si>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</si>
  <si>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</si>
  <si>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</si>
  <si>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</si>
  <si>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</si>
  <si>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</si>
  <si>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</si>
  <si>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</si>
  <si>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</si>
  <si>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</si>
  <si>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</si>
  <si>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</si>
  <si>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</si>
  <si>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</si>
  <si>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</si>
  <si>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</si>
  <si>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</si>
  <si>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</si>
  <si>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</si>
  <si>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</si>
  <si>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</si>
  <si>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</si>
  <si>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</si>
  <si>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</si>
  <si>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</si>
  <si>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</si>
  <si>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</si>
  <si>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</si>
  <si>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</si>
  <si>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</si>
  <si>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</si>
  <si>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</si>
  <si>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</si>
  <si>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</si>
  <si>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</si>
  <si>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</si>
  <si>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</si>
  <si>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</si>
  <si>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</si>
  <si>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</si>
  <si>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</si>
  <si>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</si>
  <si>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</si>
  <si>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</si>
  <si>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</si>
  <si>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</si>
  <si>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</si>
  <si>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</si>
  <si>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</si>
  <si>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</si>
  <si>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</si>
  <si>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</si>
  <si>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</si>
  <si>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</si>
  <si>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</si>
  <si>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</si>
  <si>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</si>
  <si>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</si>
  <si>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</si>
  <si>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</si>
  <si>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</si>
  <si>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</si>
  <si>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</si>
  <si>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</si>
  <si>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</si>
  <si>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</si>
  <si>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</si>
  <si>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</si>
  <si>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</si>
  <si>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</si>
  <si>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</si>
  <si>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</si>
  <si>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</si>
  <si>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</si>
  <si>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</si>
  <si>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</si>
  <si>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</si>
  <si>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</si>
  <si>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</si>
  <si>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</si>
  <si>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</si>
  <si>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</si>
  <si>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</si>
  <si>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</si>
  <si>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</si>
  <si>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</si>
  <si>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</si>
  <si>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</si>
  <si>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</si>
  <si>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</si>
  <si>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</si>
  <si>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</si>
  <si>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</si>
  <si>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</si>
  <si>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</si>
  <si>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</si>
  <si>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</si>
  <si>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</si>
  <si>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</si>
  <si>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</si>
  <si>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</si>
  <si>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</si>
  <si>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</si>
  <si>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</si>
  <si>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</si>
  <si>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</si>
  <si>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</si>
  <si>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</si>
  <si>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</si>
  <si>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</si>
  <si>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</si>
  <si>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</si>
  <si>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</si>
  <si>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</si>
  <si>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</si>
  <si>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</si>
  <si>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</si>
  <si>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</si>
  <si>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</si>
  <si>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</si>
  <si>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</si>
  <si>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</si>
  <si>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</si>
  <si>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</si>
  <si>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</si>
  <si>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</si>
  <si>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</si>
  <si>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</si>
  <si>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</si>
  <si>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</si>
  <si>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</si>
  <si>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</si>
  <si>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</si>
  <si>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</si>
  <si>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</si>
  <si>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</si>
  <si>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</si>
  <si>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</si>
  <si>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</si>
  <si>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</si>
  <si>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</si>
  <si>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</si>
  <si>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</si>
  <si>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</si>
  <si>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</si>
  <si>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</si>
  <si>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</si>
  <si>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</si>
  <si>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</si>
  <si>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</si>
  <si>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</si>
  <si>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</si>
  <si>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</si>
  <si>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</si>
  <si>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</si>
  <si>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</si>
  <si>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</si>
  <si>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</si>
  <si>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</si>
  <si>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</si>
  <si>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</si>
  <si>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</si>
  <si>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</si>
  <si>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</si>
  <si>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</si>
  <si>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</si>
  <si>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</si>
  <si>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</si>
  <si>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</si>
  <si>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</si>
  <si>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</si>
  <si>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</si>
  <si>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</si>
  <si>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</si>
  <si>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</si>
  <si>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</si>
  <si>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</si>
  <si>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</si>
  <si>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</si>
  <si>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</si>
  <si>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</si>
  <si>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</si>
  <si>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</si>
  <si>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</si>
  <si>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</si>
  <si>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</si>
  <si>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</si>
  <si>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</si>
  <si>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</si>
  <si>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</si>
  <si>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</si>
  <si>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</si>
  <si>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</si>
  <si>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</si>
  <si>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</si>
  <si>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</si>
  <si>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</si>
  <si>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</si>
  <si>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</si>
  <si>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</si>
  <si>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</si>
  <si>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</si>
  <si>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</si>
  <si>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</si>
  <si>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</si>
  <si>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</si>
  <si>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</si>
  <si>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</si>
  <si>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</si>
  <si>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</si>
  <si>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</si>
  <si>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</si>
  <si>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</si>
  <si>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</si>
  <si>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</si>
  <si>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</si>
  <si>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</si>
  <si>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</si>
  <si>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</si>
  <si>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</si>
  <si>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</si>
  <si>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</si>
  <si>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</si>
  <si>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</si>
  <si>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</si>
  <si>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</si>
  <si>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</si>
  <si>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</si>
  <si>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</si>
  <si>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</si>
  <si>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</si>
  <si>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</si>
  <si>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</si>
  <si>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</si>
  <si>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</si>
  <si>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</si>
  <si>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</si>
  <si>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</si>
  <si>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</si>
  <si>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</si>
  <si>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</si>
  <si>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</si>
  <si>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</si>
  <si>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</si>
  <si>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</si>
  <si>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</si>
  <si>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</si>
  <si>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</si>
  <si>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</si>
  <si>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</si>
  <si>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</si>
  <si>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</si>
  <si>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</si>
  <si>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</si>
  <si>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</si>
  <si>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</si>
  <si>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</si>
  <si>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</si>
  <si>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</si>
  <si>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</si>
  <si>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</si>
  <si>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</si>
  <si>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</si>
  <si>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</si>
  <si>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</si>
  <si>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</si>
  <si>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</si>
  <si>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</si>
  <si>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</si>
  <si>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</si>
  <si>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</si>
  <si>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</si>
  <si>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</si>
  <si>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</si>
  <si>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</si>
  <si>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</si>
  <si>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</si>
  <si>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</si>
  <si>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</si>
  <si>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</si>
  <si>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</si>
  <si>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</si>
  <si>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</si>
  <si>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</si>
  <si>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</si>
  <si>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</si>
  <si>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</si>
  <si>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</si>
  <si>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</si>
  <si>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</si>
  <si>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</si>
  <si>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</si>
  <si>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</si>
  <si>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</si>
  <si>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</si>
  <si>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</si>
  <si>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</si>
  <si>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</si>
  <si>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</si>
  <si>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</si>
  <si>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</si>
  <si>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</si>
  <si>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</si>
  <si>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</si>
  <si>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</si>
  <si>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</si>
  <si>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</si>
  <si>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</si>
  <si>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</si>
  <si>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</si>
  <si>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</si>
  <si>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</si>
  <si>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</si>
  <si>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</si>
  <si>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</si>
  <si>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</si>
  <si>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</si>
  <si>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</si>
  <si>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</si>
  <si>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</si>
  <si>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</si>
  <si>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</si>
  <si>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</si>
  <si>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</si>
  <si>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</si>
  <si>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</si>
  <si>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</si>
  <si>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</si>
  <si>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</si>
  <si>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</si>
  <si>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</si>
  <si>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</si>
  <si>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</si>
  <si>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</si>
  <si>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</si>
  <si>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</si>
  <si>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</si>
  <si>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</si>
  <si>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</si>
  <si>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</si>
  <si>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</si>
  <si>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</si>
  <si>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</si>
  <si>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</si>
  <si>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</si>
  <si>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</si>
  <si>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</si>
  <si>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</si>
  <si>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</si>
  <si>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</si>
  <si>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</si>
  <si>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</si>
  <si>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</si>
  <si>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</si>
  <si>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</si>
  <si>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</si>
  <si>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</si>
  <si>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</si>
  <si>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</si>
  <si>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</si>
  <si>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</si>
  <si>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</si>
  <si>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</si>
  <si>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</si>
  <si>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</si>
  <si>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</si>
  <si>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</si>
  <si>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</si>
  <si>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</si>
  <si>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</si>
  <si>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</si>
  <si>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</si>
  <si>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</si>
  <si>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</si>
  <si>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</si>
  <si>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</si>
  <si>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</si>
  <si>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</si>
  <si>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</si>
  <si>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</si>
  <si>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</si>
  <si>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</si>
  <si>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</si>
  <si>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</si>
  <si>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</si>
  <si>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</si>
  <si>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</si>
  <si>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</si>
  <si>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</si>
  <si>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</si>
  <si>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</si>
  <si>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</si>
  <si>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</si>
  <si>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</si>
  <si>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</si>
  <si>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</si>
  <si>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</si>
  <si>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</si>
  <si>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</si>
  <si>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</si>
  <si>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</si>
  <si>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</si>
  <si>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</si>
  <si>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</si>
  <si>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</si>
  <si>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</si>
  <si>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</si>
  <si>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</si>
  <si>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</si>
  <si>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</si>
  <si>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</si>
  <si>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</si>
  <si>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</si>
  <si>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</si>
  <si>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</si>
  <si>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</si>
  <si>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</si>
  <si>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</si>
  <si>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</si>
  <si>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</si>
  <si>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</si>
  <si>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</si>
  <si>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</si>
  <si>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</si>
  <si>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</si>
  <si>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</si>
  <si>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</si>
  <si>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</si>
  <si>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</si>
  <si>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</si>
  <si>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</si>
  <si>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</si>
  <si>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</si>
  <si>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</si>
  <si>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</si>
  <si>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</si>
  <si>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</si>
  <si>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</si>
  <si>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</si>
  <si>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</si>
  <si>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</si>
  <si>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</si>
  <si>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</si>
  <si>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</si>
  <si>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</si>
  <si>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</si>
  <si>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</si>
  <si>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</si>
  <si>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</si>
  <si>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</si>
  <si>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</si>
  <si>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</si>
  <si>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</si>
  <si>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</si>
  <si>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</si>
  <si>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</si>
  <si>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</si>
  <si>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</si>
  <si>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</si>
  <si>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</si>
  <si>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</si>
  <si>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</si>
  <si>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</si>
  <si>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</si>
  <si>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</si>
  <si>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</si>
  <si>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</si>
  <si>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</si>
  <si>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</si>
  <si>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</si>
  <si>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</si>
  <si>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</si>
  <si>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</si>
  <si>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</si>
  <si>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</si>
  <si>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</si>
  <si>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</si>
  <si>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</si>
  <si>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</si>
  <si>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</si>
  <si>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</si>
  <si>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</si>
  <si>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</si>
  <si>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</si>
  <si>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</si>
  <si>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</si>
  <si>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</si>
  <si>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</si>
  <si>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</si>
  <si>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</si>
  <si>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</si>
  <si>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</si>
  <si>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</si>
  <si>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</si>
  <si>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</si>
  <si>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</si>
  <si>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</si>
  <si>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</si>
  <si>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</si>
  <si>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</si>
  <si>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</si>
  <si>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</si>
  <si>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</si>
  <si>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</si>
  <si>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</si>
  <si>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</si>
  <si>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</si>
  <si>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</si>
  <si>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</si>
  <si>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</si>
  <si>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</si>
  <si>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</si>
  <si>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</si>
  <si>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</si>
  <si>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</si>
  <si>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</si>
  <si>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</si>
  <si>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</si>
  <si>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</si>
  <si>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</si>
  <si>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</si>
  <si>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</si>
  <si>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</si>
  <si>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</si>
  <si>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</si>
  <si>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</si>
  <si>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</si>
  <si>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</si>
  <si>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</si>
  <si>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</si>
  <si>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</si>
  <si>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</si>
  <si>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</si>
  <si>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</si>
  <si>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</si>
  <si>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</si>
  <si>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</si>
  <si>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</si>
  <si>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</si>
  <si>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</si>
  <si>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</si>
  <si>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</si>
  <si>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</si>
  <si>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</si>
  <si>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</si>
  <si>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</si>
  <si>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</si>
  <si>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</si>
  <si>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</si>
  <si>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</si>
  <si>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</si>
  <si>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</si>
  <si>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</si>
  <si>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</si>
  <si>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</si>
  <si>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</si>
  <si>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</si>
  <si>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</si>
  <si>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</si>
  <si>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</si>
  <si>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</si>
  <si>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</si>
  <si>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</si>
  <si>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</si>
  <si>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</si>
  <si>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</si>
  <si>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</si>
  <si>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</si>
  <si>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</si>
  <si>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</si>
  <si>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</si>
  <si>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</si>
  <si>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</si>
  <si>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</si>
  <si>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</si>
  <si>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</si>
  <si>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</si>
  <si>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</si>
  <si>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</si>
  <si>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</si>
  <si>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</si>
  <si>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</si>
  <si>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</si>
  <si>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</si>
  <si>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</si>
  <si>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</si>
  <si>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</si>
  <si>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</si>
  <si>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</si>
  <si>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</si>
  <si>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</si>
  <si>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</si>
  <si>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</si>
  <si>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</si>
  <si>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</si>
  <si>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</si>
  <si>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</si>
  <si>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</si>
  <si>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</si>
  <si>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</si>
  <si>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</si>
  <si>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</si>
  <si>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</si>
  <si>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</si>
  <si>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</si>
  <si>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</si>
  <si>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</si>
  <si>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</si>
  <si>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</si>
  <si>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</si>
  <si>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</si>
  <si>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</si>
  <si>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</si>
  <si>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</si>
  <si>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</si>
  <si>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</si>
  <si>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</si>
  <si>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</si>
  <si>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</si>
  <si>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</si>
  <si>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</si>
  <si>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</si>
  <si>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</si>
  <si>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</si>
  <si>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</si>
  <si>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</si>
  <si>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</si>
  <si>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</si>
  <si>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</si>
  <si>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</si>
  <si>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</si>
  <si>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</si>
  <si>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</si>
  <si>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</si>
  <si>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</si>
  <si>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</si>
  <si>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</si>
  <si>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</si>
  <si>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</si>
  <si>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</si>
  <si>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</si>
  <si>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</si>
  <si>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</si>
  <si>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</si>
  <si>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</si>
  <si>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</si>
  <si>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</si>
  <si>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</si>
  <si>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</si>
  <si>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</si>
  <si>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</si>
  <si>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</si>
  <si>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</si>
  <si>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</si>
  <si>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</si>
  <si>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</si>
  <si>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</si>
  <si>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</si>
  <si>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</si>
  <si>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</si>
  <si>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</si>
  <si>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</si>
  <si>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</si>
  <si>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</si>
  <si>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</si>
  <si>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</si>
  <si>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</si>
  <si>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</si>
  <si>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</si>
  <si>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</si>
  <si>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</si>
  <si>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</si>
  <si>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</si>
  <si>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</si>
  <si>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</si>
  <si>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</si>
  <si>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</si>
  <si>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</si>
  <si>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</si>
  <si>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</si>
  <si>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</si>
  <si>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</si>
  <si>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</si>
  <si>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</si>
  <si>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</si>
  <si>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</si>
  <si>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</si>
  <si>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</si>
  <si>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</si>
  <si>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</si>
  <si>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</si>
  <si>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</si>
  <si>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</si>
  <si>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</si>
  <si>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</si>
  <si>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</si>
  <si>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</si>
  <si>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</si>
  <si>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</si>
  <si>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</si>
  <si>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</si>
  <si>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</si>
  <si>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</si>
  <si>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</si>
  <si>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</si>
  <si>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</si>
  <si>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</si>
  <si>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</si>
  <si>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</si>
  <si>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</si>
  <si>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</si>
  <si>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</si>
  <si>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</si>
  <si>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</si>
  <si>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</si>
  <si>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</si>
  <si>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</si>
  <si>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</si>
  <si>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</si>
  <si>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</si>
  <si>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</si>
  <si>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</si>
  <si>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</si>
  <si>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</si>
  <si>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</si>
  <si>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</si>
  <si>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</si>
  <si>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</si>
  <si>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</si>
  <si>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</si>
  <si>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</si>
  <si>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</si>
  <si>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</si>
  <si>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</si>
  <si>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</si>
  <si>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</si>
  <si>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</si>
  <si>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</si>
  <si>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</si>
  <si>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</si>
  <si>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</si>
  <si>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</si>
  <si>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</si>
  <si>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</si>
  <si>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</si>
  <si>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</si>
  <si>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</si>
  <si>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</si>
  <si>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</si>
  <si>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</si>
  <si>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</si>
  <si>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</si>
  <si>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</si>
  <si>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</si>
  <si>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</si>
  <si>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</si>
  <si>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</si>
  <si>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</si>
  <si>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</si>
  <si>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</si>
  <si>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</si>
  <si>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</si>
  <si>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</si>
  <si>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</si>
  <si>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</si>
  <si>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</si>
  <si>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</si>
  <si>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</si>
  <si>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</si>
  <si>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</si>
  <si>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</si>
  <si>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</si>
  <si>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</si>
  <si>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</si>
  <si>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</si>
  <si>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</si>
  <si>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</si>
  <si>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</si>
  <si>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</si>
  <si>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</si>
  <si>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</si>
  <si>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</si>
  <si>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</si>
  <si>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</si>
  <si>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</si>
  <si>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</si>
  <si>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</si>
  <si>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</si>
  <si>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</si>
  <si>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</si>
  <si>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</si>
  <si>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</si>
  <si>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</si>
  <si>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</si>
  <si>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</si>
  <si>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</si>
  <si>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</si>
  <si>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</si>
  <si>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</si>
  <si>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</si>
  <si>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</si>
  <si>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</si>
  <si>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</si>
  <si>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</si>
  <si>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</si>
  <si>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</si>
  <si>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</si>
  <si>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</si>
  <si>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</si>
  <si>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</si>
  <si>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</si>
  <si>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</si>
  <si>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</si>
  <si>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</si>
  <si>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</si>
  <si>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</si>
  <si>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</si>
  <si>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</si>
  <si>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</si>
  <si>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</si>
  <si>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</si>
  <si>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</si>
  <si>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</si>
  <si>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</si>
  <si>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</si>
  <si>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</si>
  <si>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</si>
  <si>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</si>
  <si>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</si>
  <si>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</si>
  <si>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</si>
  <si>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</si>
  <si>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</si>
  <si>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</si>
  <si>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</si>
  <si>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</si>
  <si>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</si>
  <si>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</si>
  <si>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</si>
  <si>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</si>
  <si>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</si>
  <si>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</si>
  <si>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</si>
  <si>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</si>
  <si>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</si>
  <si>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</si>
  <si>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</si>
  <si>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</si>
  <si>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</si>
  <si>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</si>
  <si>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</si>
  <si>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</si>
  <si>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</si>
  <si>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</si>
  <si>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</si>
  <si>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</si>
  <si>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</si>
  <si>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</si>
  <si>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</si>
  <si>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</si>
  <si>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</si>
  <si>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</si>
  <si>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</si>
  <si>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</si>
  <si>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</si>
  <si>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</si>
  <si>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</si>
  <si>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</si>
  <si>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</si>
  <si>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</si>
  <si>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</si>
  <si>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</si>
  <si>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</si>
  <si>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</si>
  <si>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</si>
  <si>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</si>
  <si>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</si>
  <si>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</si>
  <si>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</si>
  <si>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</si>
  <si>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</si>
  <si>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</si>
  <si>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</si>
  <si>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</si>
  <si>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</si>
  <si>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</si>
  <si>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</si>
  <si>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</si>
  <si>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</si>
  <si>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</si>
  <si>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</si>
  <si>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</si>
  <si>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</si>
  <si>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</si>
  <si>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</si>
  <si>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</si>
  <si>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</si>
  <si>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</si>
  <si>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</si>
  <si>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</si>
  <si>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</si>
  <si>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</si>
  <si>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</si>
  <si>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</si>
  <si>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</si>
  <si>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</si>
  <si>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</si>
  <si>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</si>
  <si>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</si>
  <si>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</si>
  <si>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</si>
  <si>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</si>
  <si>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</si>
  <si>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</si>
  <si>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</si>
  <si>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</si>
  <si>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</si>
  <si>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</si>
  <si>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</si>
  <si>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</si>
  <si>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</si>
  <si>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</si>
  <si>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</si>
  <si>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</si>
  <si>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</si>
  <si>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</si>
  <si>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</si>
  <si>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</si>
  <si>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</si>
  <si>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</si>
  <si>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</si>
  <si>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</si>
  <si>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</si>
  <si>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</si>
  <si>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</si>
  <si>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</si>
  <si>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</si>
  <si>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</si>
  <si>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</si>
  <si>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</si>
  <si>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</si>
  <si>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</si>
  <si>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</si>
  <si>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</si>
  <si>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</si>
  <si>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</si>
  <si>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</si>
  <si>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</si>
  <si>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</si>
  <si>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</si>
  <si>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</si>
  <si>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</si>
  <si>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</si>
  <si>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</si>
  <si>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</si>
  <si>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</si>
  <si>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</si>
  <si>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</si>
  <si>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</si>
  <si>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</si>
  <si>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</si>
  <si>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</si>
  <si>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</si>
  <si>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</si>
  <si>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</si>
  <si>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</si>
  <si>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</si>
  <si>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</si>
  <si>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</si>
  <si>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</si>
  <si>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</si>
  <si>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</si>
  <si>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</si>
  <si>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</si>
  <si>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</si>
  <si>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</si>
  <si>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</si>
  <si>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</si>
  <si>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</si>
  <si>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</si>
  <si>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</si>
  <si>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</si>
  <si>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</si>
  <si>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</si>
  <si>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</si>
  <si>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</si>
  <si>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</si>
  <si>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</si>
  <si>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</si>
  <si>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</si>
  <si>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</si>
  <si>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</si>
  <si>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</si>
  <si>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</si>
  <si>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</si>
  <si>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</si>
  <si>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</si>
  <si>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</si>
  <si>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</si>
  <si>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</si>
  <si>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</si>
  <si>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</si>
  <si>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</si>
  <si>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</si>
  <si>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</si>
  <si>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</si>
  <si>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</si>
  <si>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</si>
  <si>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</si>
  <si>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</si>
  <si>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</si>
  <si>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</si>
  <si>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</si>
  <si>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</si>
  <si>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</si>
  <si>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</si>
  <si>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</si>
  <si>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</si>
  <si>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</si>
  <si>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</si>
  <si>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</si>
  <si>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</si>
  <si>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</si>
  <si>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</si>
  <si>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</si>
  <si>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</si>
  <si>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</si>
  <si>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</si>
  <si>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</si>
  <si>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</si>
  <si>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</si>
  <si>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</si>
  <si>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</si>
  <si>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</si>
  <si>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</si>
  <si>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</si>
  <si>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</si>
  <si>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</si>
  <si>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</si>
  <si>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</si>
  <si>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</si>
  <si>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</si>
  <si>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</si>
  <si>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</si>
  <si>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</si>
  <si>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</si>
  <si>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</si>
  <si>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</si>
  <si>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</si>
  <si>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</si>
  <si>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</si>
  <si>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</si>
  <si>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</si>
  <si>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</si>
  <si>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</si>
  <si>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</si>
  <si>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</si>
  <si>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</si>
  <si>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</si>
  <si>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</si>
  <si>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</si>
  <si>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</si>
  <si>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</si>
  <si>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</si>
  <si>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</si>
  <si>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</si>
  <si>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</si>
  <si>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</si>
  <si>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</si>
  <si>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</si>
  <si>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</si>
  <si>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</si>
  <si>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</si>
  <si>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</si>
  <si>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</si>
  <si>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</si>
  <si>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</si>
  <si>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</si>
  <si>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</si>
  <si>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</si>
  <si>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</si>
  <si>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</si>
  <si>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</si>
  <si>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</si>
  <si>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</si>
  <si>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</si>
  <si>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</si>
  <si>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</si>
  <si>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</si>
  <si>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</si>
  <si>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</si>
  <si>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</si>
  <si>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</si>
  <si>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</si>
  <si>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</si>
  <si>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</si>
  <si>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</si>
  <si>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</si>
  <si>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</si>
  <si>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</si>
  <si>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</si>
  <si>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</si>
  <si>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</si>
  <si>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</si>
  <si>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</si>
  <si>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</si>
  <si>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</si>
  <si>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</si>
  <si>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</si>
  <si>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</si>
  <si>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</si>
  <si>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</si>
  <si>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</si>
  <si>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</si>
  <si>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</si>
  <si>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</si>
  <si>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</si>
  <si>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</si>
  <si>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</si>
  <si>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</si>
  <si>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</si>
  <si>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</si>
  <si>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</si>
  <si>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</si>
  <si>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</si>
  <si>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</si>
  <si>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</si>
  <si>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</si>
  <si>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</si>
  <si>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</si>
  <si>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</si>
  <si>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</si>
  <si>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</si>
  <si>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</si>
  <si>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</si>
  <si>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</si>
  <si>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</si>
  <si>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</si>
  <si>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</si>
  <si>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</si>
  <si>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</si>
  <si>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</si>
  <si>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</si>
  <si>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</si>
  <si>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</si>
  <si>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</si>
  <si>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</si>
  <si>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</si>
  <si>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</si>
  <si>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</si>
  <si>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</si>
  <si>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</si>
  <si>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</si>
  <si>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</si>
  <si>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</si>
  <si>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</si>
  <si>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</si>
  <si>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</si>
  <si>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</si>
  <si>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</si>
  <si>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</si>
  <si>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</si>
  <si>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</si>
  <si>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</si>
  <si>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</si>
  <si>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</si>
  <si>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</si>
  <si>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</si>
  <si>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</si>
  <si>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</si>
  <si>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</si>
  <si>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</si>
  <si>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</si>
  <si>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</si>
  <si>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</si>
  <si>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</si>
  <si>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</si>
  <si>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</si>
  <si>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</si>
  <si>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</si>
  <si>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</si>
  <si>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</si>
  <si>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</si>
  <si>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</si>
  <si>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</si>
  <si>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</si>
  <si>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</si>
  <si>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</si>
  <si>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</si>
  <si>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</si>
  <si>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</si>
  <si>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</si>
  <si>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</si>
  <si>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</si>
  <si>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</si>
  <si>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</si>
  <si>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</si>
  <si>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</si>
  <si>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</si>
  <si>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</si>
  <si>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</si>
  <si>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</si>
  <si>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</si>
  <si>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</si>
  <si>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</si>
  <si>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</si>
  <si>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</si>
  <si>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</si>
  <si>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</si>
  <si>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</si>
  <si>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</si>
  <si>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</si>
  <si>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</si>
  <si>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</si>
  <si>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</si>
  <si>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</si>
  <si>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</si>
  <si>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</si>
  <si>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</si>
  <si>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</si>
  <si>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</si>
  <si>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</si>
  <si>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</si>
  <si>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</si>
  <si>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</si>
  <si>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</si>
  <si>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</si>
  <si>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</si>
  <si>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</si>
  <si>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</si>
  <si>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</si>
  <si>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</si>
  <si>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</si>
  <si>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</si>
  <si>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</si>
  <si>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</si>
  <si>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</si>
  <si>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</si>
  <si>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</si>
  <si>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</si>
  <si>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</si>
  <si>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</si>
  <si>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</si>
  <si>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</si>
  <si>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</si>
  <si>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</si>
  <si>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</si>
  <si>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</si>
  <si>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</si>
  <si>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</si>
  <si>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</si>
  <si>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</si>
  <si>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</si>
  <si>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</si>
  <si>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</si>
  <si>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</si>
  <si>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</si>
  <si>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</si>
  <si>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</si>
  <si>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</si>
  <si>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</si>
  <si>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</si>
  <si>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</si>
  <si>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</si>
  <si>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</si>
  <si>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</si>
  <si>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</si>
  <si>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</si>
  <si>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</si>
  <si>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</si>
  <si>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</si>
  <si>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</si>
  <si>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</si>
  <si>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</si>
  <si>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</si>
  <si>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</si>
  <si>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</si>
  <si>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</si>
  <si>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</si>
  <si>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</si>
  <si>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</si>
  <si>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</si>
  <si>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</si>
  <si>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</si>
  <si>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</si>
  <si>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</si>
  <si>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</si>
  <si>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</si>
  <si>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</si>
  <si>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</si>
  <si>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</si>
  <si>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</si>
  <si>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</si>
  <si>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</si>
  <si>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</si>
  <si>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</si>
  <si>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</si>
  <si>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</si>
  <si>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</si>
  <si>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</si>
  <si>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</si>
  <si>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</si>
  <si>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</si>
  <si>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</si>
  <si>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</si>
  <si>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</si>
  <si>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</si>
  <si>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</si>
  <si>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</si>
  <si>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</si>
  <si>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</si>
  <si>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</si>
  <si>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</si>
  <si>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</si>
  <si>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</si>
  <si>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</si>
  <si>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</si>
  <si>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</si>
  <si>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</si>
  <si>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</si>
  <si>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</si>
  <si>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</si>
  <si>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</si>
  <si>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</si>
  <si>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</si>
  <si>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</si>
  <si>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</si>
  <si>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</si>
  <si>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</si>
  <si>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</si>
  <si>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</si>
  <si>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</si>
  <si>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</si>
  <si>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</si>
  <si>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</si>
  <si>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</si>
  <si>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</si>
  <si>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</si>
  <si>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</si>
  <si>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</si>
  <si>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</si>
  <si>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</si>
  <si>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</si>
  <si>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</si>
  <si>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</si>
  <si>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</si>
  <si>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</si>
  <si>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</si>
  <si>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</si>
  <si>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</si>
  <si>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</si>
  <si>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</si>
  <si>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</si>
  <si>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</si>
  <si>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</si>
  <si>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</si>
  <si>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</si>
  <si>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</si>
  <si>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</si>
  <si>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</si>
  <si>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</si>
  <si>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</si>
  <si>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</si>
  <si>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</si>
  <si>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</si>
  <si>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</si>
  <si>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</si>
  <si>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</si>
  <si>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</si>
  <si>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</si>
  <si>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</si>
  <si>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</si>
  <si>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</si>
  <si>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</si>
  <si>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</si>
  <si>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</si>
  <si>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</si>
  <si>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</si>
  <si>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</si>
  <si>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</si>
  <si>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</si>
  <si>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</si>
  <si>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</si>
  <si>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</si>
  <si>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</si>
  <si>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</si>
  <si>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</si>
  <si>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</si>
  <si>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</si>
  <si>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</si>
  <si>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</si>
  <si>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</si>
  <si>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</si>
  <si>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</si>
  <si>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</si>
  <si>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</si>
  <si>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</si>
  <si>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</si>
  <si>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</si>
  <si>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</si>
  <si>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</si>
  <si>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</si>
  <si>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</si>
  <si>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</si>
  <si>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</si>
  <si>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</si>
  <si>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</si>
  <si>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</si>
  <si>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</si>
  <si>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</si>
  <si>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</si>
  <si>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</si>
  <si>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</si>
  <si>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</si>
  <si>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</si>
  <si>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</si>
  <si>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</si>
  <si>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</si>
  <si>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</si>
  <si>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</si>
  <si>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</si>
  <si>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</si>
  <si>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</si>
  <si>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</si>
  <si>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</si>
  <si>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</si>
  <si>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</si>
  <si>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</si>
  <si>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</si>
  <si>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</si>
  <si>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</si>
  <si>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</si>
  <si>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</si>
  <si>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</si>
  <si>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</si>
  <si>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</si>
  <si>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</si>
  <si>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</si>
  <si>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</si>
  <si>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</si>
  <si>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</si>
  <si>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</si>
  <si>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</si>
  <si>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</si>
  <si>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</si>
  <si>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</si>
  <si>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</si>
  <si>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</si>
  <si>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</si>
  <si>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</si>
  <si>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</si>
  <si>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</si>
  <si>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</si>
  <si>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</si>
  <si>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</si>
  <si>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</si>
  <si>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</si>
  <si>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</si>
  <si>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</si>
  <si>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</si>
  <si>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</si>
  <si>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</si>
  <si>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</si>
  <si>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</si>
  <si>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</si>
  <si>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</si>
  <si>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</si>
  <si>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</si>
  <si>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</si>
  <si>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</si>
  <si>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</si>
  <si>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</si>
  <si>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</si>
  <si>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</si>
  <si>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</si>
  <si>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</si>
  <si>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</si>
  <si>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</si>
  <si>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</si>
  <si>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</si>
  <si>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</si>
  <si>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</si>
  <si>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</si>
  <si>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</si>
  <si>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</si>
  <si>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</si>
  <si>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</si>
  <si>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</si>
  <si>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</si>
  <si>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</si>
  <si>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</si>
  <si>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</si>
  <si>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</si>
  <si>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</si>
  <si>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</si>
  <si>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</si>
  <si>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</si>
  <si>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</si>
  <si>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</si>
  <si>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</si>
  <si>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</si>
  <si>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</si>
  <si>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</si>
  <si>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</si>
  <si>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</si>
  <si>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</si>
  <si>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</si>
  <si>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</si>
  <si>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</si>
  <si>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</si>
  <si>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</si>
  <si>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</si>
  <si>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</si>
  <si>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</si>
  <si>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</si>
  <si>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</si>
  <si>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</si>
  <si>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</si>
  <si>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</si>
  <si>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</si>
  <si>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</si>
  <si>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</si>
  <si>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</si>
  <si>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</si>
  <si>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</si>
  <si>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</si>
  <si>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</si>
  <si>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</si>
  <si>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</si>
  <si>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</si>
  <si>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</si>
  <si>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</si>
  <si>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</si>
  <si>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</si>
  <si>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</si>
  <si>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</si>
  <si>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</si>
  <si>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</si>
  <si>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</si>
  <si>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</si>
  <si>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</si>
  <si>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</si>
  <si>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</si>
  <si>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</si>
  <si>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</si>
  <si>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</si>
  <si>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</si>
  <si>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</si>
  <si>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</si>
  <si>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</si>
  <si>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</si>
  <si>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</si>
  <si>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</si>
  <si>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</si>
  <si>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</si>
  <si>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</si>
  <si>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</si>
  <si>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</si>
  <si>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</si>
  <si>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</si>
  <si>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</si>
  <si>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</si>
  <si>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</si>
  <si>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</si>
  <si>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</si>
  <si>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</si>
  <si>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</si>
  <si>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</si>
  <si>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</si>
  <si>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</si>
  <si>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</si>
  <si>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</si>
  <si>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</si>
  <si>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</si>
  <si>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</si>
  <si>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</si>
  <si>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</si>
  <si>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</si>
  <si>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</si>
  <si>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</si>
  <si>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</si>
  <si>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</si>
  <si>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</si>
  <si>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</si>
  <si>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</si>
  <si>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</si>
  <si>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</si>
  <si>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</si>
  <si>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</si>
  <si>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</si>
  <si>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</si>
  <si>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</si>
  <si>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</si>
  <si>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</si>
  <si>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</si>
  <si>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</si>
  <si>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</si>
  <si>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</si>
  <si>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</si>
  <si>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</si>
  <si>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</si>
  <si>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</si>
  <si>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</si>
  <si>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</si>
  <si>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</si>
  <si>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</si>
  <si>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</si>
  <si>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</si>
  <si>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</si>
  <si>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</si>
  <si>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</si>
  <si>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</si>
  <si>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</si>
  <si>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</si>
  <si>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</si>
  <si>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</si>
  <si>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</si>
  <si>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</si>
  <si>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</si>
  <si>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</si>
  <si>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</si>
  <si>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</si>
  <si>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</si>
  <si>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</si>
  <si>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</si>
  <si>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</si>
  <si>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</si>
  <si>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</si>
  <si>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</si>
  <si>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</si>
  <si>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</si>
  <si>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</si>
  <si>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</si>
  <si>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</si>
  <si>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</si>
  <si>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</si>
  <si>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</si>
  <si>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</si>
  <si>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</si>
  <si>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</si>
  <si>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</si>
  <si>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</si>
  <si>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</si>
  <si>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</si>
  <si>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</si>
  <si>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</si>
  <si>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</si>
  <si>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</si>
  <si>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</si>
  <si>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</si>
  <si>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</si>
  <si>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</si>
  <si>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</si>
  <si>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</si>
  <si>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</si>
  <si>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</si>
  <si>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</si>
  <si>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</si>
  <si>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</si>
  <si>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</si>
  <si>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</si>
  <si>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</si>
  <si>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</si>
  <si>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</si>
  <si>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</si>
  <si>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</si>
  <si>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</si>
  <si>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</si>
  <si>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</si>
  <si>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</si>
  <si>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</si>
  <si>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</si>
  <si>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</si>
  <si>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</si>
  <si>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</si>
  <si>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</si>
  <si>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</si>
  <si>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</si>
  <si>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</si>
  <si>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</si>
  <si>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</si>
  <si>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</si>
  <si>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</si>
  <si>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</si>
  <si>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</si>
  <si>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</si>
  <si>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</si>
  <si>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</si>
  <si>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</si>
  <si>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</si>
  <si>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</si>
  <si>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</si>
  <si>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</si>
  <si>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</si>
  <si>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</si>
  <si>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</si>
  <si>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</si>
  <si>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</si>
  <si>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</si>
  <si>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</si>
  <si>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</si>
  <si>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</si>
  <si>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</si>
  <si>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</si>
  <si>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</si>
  <si>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</si>
  <si>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</si>
  <si>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</si>
  <si>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</si>
  <si>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</si>
  <si>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</si>
  <si>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</si>
  <si>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</si>
  <si>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</si>
  <si>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</si>
  <si>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</si>
  <si>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</si>
  <si>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</si>
  <si>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</si>
  <si>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</si>
  <si>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</si>
  <si>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</si>
  <si>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</si>
  <si>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</si>
  <si>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</si>
  <si>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</si>
  <si>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</si>
  <si>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</si>
  <si>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</si>
  <si>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</si>
  <si>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</si>
  <si>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</si>
  <si>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</si>
  <si>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</si>
  <si>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</si>
  <si>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</si>
  <si>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</si>
  <si>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</si>
  <si>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</si>
  <si>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</si>
  <si>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</si>
  <si>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</si>
  <si>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</si>
  <si>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</si>
  <si>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</si>
  <si>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</si>
  <si>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</si>
  <si>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</si>
  <si>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</si>
  <si>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</si>
  <si>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</si>
  <si>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</si>
  <si>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</si>
  <si>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</si>
  <si>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</si>
  <si>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</si>
  <si>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</si>
  <si>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</si>
  <si>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</si>
  <si>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</si>
  <si>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</si>
  <si>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</si>
  <si>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</si>
  <si>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</si>
  <si>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</si>
  <si>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</si>
  <si>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</si>
  <si>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</si>
  <si>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</si>
  <si>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</si>
  <si>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</si>
  <si>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</si>
  <si>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</si>
  <si>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</si>
  <si>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</si>
  <si>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</si>
  <si>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</si>
  <si>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</si>
  <si>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</si>
  <si>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</si>
  <si>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</si>
  <si>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</si>
  <si>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</si>
  <si>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</si>
  <si>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</si>
  <si>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</si>
  <si>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</si>
  <si>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</si>
  <si>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</si>
  <si>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</si>
  <si>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</si>
  <si>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</si>
  <si>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</si>
  <si>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</si>
  <si>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</si>
  <si>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</si>
  <si>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</si>
  <si>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</si>
  <si>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</si>
  <si>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</si>
  <si>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</si>
  <si>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</si>
  <si>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</si>
  <si>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</si>
  <si>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</si>
  <si>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</si>
  <si>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</si>
  <si>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</si>
  <si>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</si>
  <si>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</si>
  <si>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</si>
  <si>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</si>
  <si>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</si>
  <si>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</si>
  <si>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</si>
  <si>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</si>
  <si>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</si>
  <si>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</si>
  <si>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</si>
  <si>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</si>
  <si>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</si>
  <si>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</si>
  <si>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</si>
  <si>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</si>
  <si>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</si>
  <si>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</si>
  <si>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</si>
  <si>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</si>
  <si>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</si>
  <si>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</si>
  <si>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</si>
  <si>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</si>
  <si>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</si>
  <si>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</si>
  <si>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</si>
  <si>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</si>
  <si>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</si>
  <si>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</si>
  <si>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</si>
  <si>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</si>
  <si>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</si>
  <si>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</si>
  <si>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</si>
  <si>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</si>
  <si>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</si>
  <si>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</si>
  <si>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</si>
  <si>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</si>
  <si>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</si>
  <si>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</si>
  <si>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</si>
  <si>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</si>
  <si>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</si>
  <si>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</si>
  <si>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</si>
  <si>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</si>
  <si>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</si>
  <si>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</si>
  <si>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</si>
  <si>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</si>
  <si>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</si>
  <si>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</si>
  <si>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</si>
  <si>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</si>
  <si>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</si>
  <si>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</si>
  <si>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</si>
  <si>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</si>
  <si>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</si>
  <si>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</si>
  <si>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</si>
  <si>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</si>
  <si>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</si>
  <si>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</si>
  <si>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</si>
  <si>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</si>
  <si>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</si>
  <si>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</si>
  <si>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</si>
  <si>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</si>
  <si>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</si>
  <si>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</si>
  <si>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</si>
  <si>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</si>
  <si>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</si>
  <si>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</si>
  <si>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</si>
  <si>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</si>
  <si>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</si>
  <si>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</si>
  <si>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</si>
  <si>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</si>
  <si>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</si>
  <si>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</si>
  <si>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</si>
  <si>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</si>
  <si>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</si>
  <si>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</si>
  <si>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</si>
  <si>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</si>
  <si>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</si>
  <si>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</si>
  <si>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</si>
  <si>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</si>
  <si>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</si>
  <si>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</si>
  <si>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</si>
  <si>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</si>
  <si>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</si>
  <si>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</si>
  <si>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</si>
  <si>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</si>
  <si>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</si>
  <si>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</si>
  <si>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</si>
  <si>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</si>
  <si>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</si>
  <si>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</si>
  <si>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</si>
  <si>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</si>
  <si>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</si>
  <si>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</si>
  <si>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</si>
  <si>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</si>
  <si>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</si>
  <si>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</si>
  <si>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</si>
  <si>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</si>
  <si>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</si>
  <si>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</si>
  <si>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</si>
  <si>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</si>
  <si>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</si>
  <si>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</si>
  <si>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</si>
  <si>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</si>
  <si>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</si>
  <si>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</si>
  <si>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</si>
  <si>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</si>
  <si>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</si>
  <si>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</si>
  <si>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</si>
  <si>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</si>
  <si>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</si>
  <si>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</si>
  <si>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</si>
  <si>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</si>
  <si>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</si>
  <si>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</si>
  <si>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</si>
  <si>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</si>
  <si>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</si>
  <si>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</si>
  <si>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</si>
  <si>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</si>
  <si>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</si>
  <si>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</si>
  <si>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</si>
  <si>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</si>
  <si>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</si>
  <si>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</si>
  <si>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</si>
  <si>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</si>
  <si>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</si>
  <si>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</si>
  <si>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</si>
  <si>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</si>
  <si>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</si>
  <si>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</si>
  <si>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</si>
  <si>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</si>
  <si>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</si>
  <si>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</si>
  <si>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</si>
  <si>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</si>
  <si>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</si>
  <si>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</si>
  <si>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</si>
  <si>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</si>
  <si>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</si>
  <si>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</si>
  <si>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</si>
  <si>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</si>
  <si>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</si>
  <si>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</si>
  <si>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</si>
  <si>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</si>
  <si>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</si>
  <si>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</si>
  <si>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</si>
  <si>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</si>
  <si>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</si>
  <si>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</si>
  <si>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</si>
  <si>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</si>
  <si>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</si>
  <si>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</si>
  <si>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</si>
  <si>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</si>
  <si>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</si>
  <si>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</si>
  <si>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</si>
  <si>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</si>
  <si>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</si>
  <si>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</si>
  <si>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</si>
  <si>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</si>
  <si>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</si>
  <si>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</si>
  <si>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</si>
  <si>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</si>
  <si>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</si>
  <si>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</si>
  <si>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</si>
  <si>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</si>
  <si>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</si>
  <si>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</si>
  <si>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</si>
  <si>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</si>
  <si>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</si>
  <si>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</si>
  <si>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</si>
  <si>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</si>
  <si>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</si>
  <si>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</si>
  <si>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</si>
  <si>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</si>
  <si>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</si>
  <si>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</si>
  <si>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</si>
  <si>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</si>
  <si>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</si>
  <si>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</si>
  <si>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</si>
  <si>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</si>
  <si>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</si>
  <si>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</si>
  <si>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</si>
  <si>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</si>
  <si>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</si>
  <si>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</si>
  <si>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</si>
  <si>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</si>
  <si>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</si>
  <si>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</si>
  <si>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</si>
  <si>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</si>
  <si>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</si>
  <si>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</si>
  <si>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</si>
  <si>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</si>
  <si>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</si>
  <si>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</si>
  <si>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</si>
  <si>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</si>
  <si>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</si>
  <si>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</si>
  <si>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</si>
  <si>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</si>
  <si>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</si>
  <si>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</si>
  <si>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</si>
  <si>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</si>
  <si>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</si>
  <si>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</si>
  <si>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</si>
  <si>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</si>
  <si>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</si>
  <si>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</si>
  <si>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</si>
  <si>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</si>
  <si>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</si>
  <si>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</si>
  <si>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</si>
  <si>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</si>
  <si>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</si>
  <si>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</si>
  <si>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</si>
  <si>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</si>
  <si>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</si>
  <si>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</si>
  <si>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</si>
  <si>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</si>
  <si>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</si>
  <si>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</si>
  <si>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</si>
  <si>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</si>
  <si>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</si>
  <si>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</si>
  <si>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</si>
  <si>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</si>
  <si>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</si>
  <si>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</si>
  <si>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</si>
  <si>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</si>
  <si>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</si>
  <si>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</si>
  <si>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</si>
  <si>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</si>
  <si>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</si>
  <si>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</si>
  <si>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</si>
  <si>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</si>
  <si>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</si>
  <si>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</si>
  <si>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</si>
  <si>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</si>
  <si>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</si>
  <si>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</si>
  <si>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</si>
  <si>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</si>
  <si>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</si>
  <si>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</si>
  <si>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</si>
  <si>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</si>
  <si>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</si>
  <si>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</si>
  <si>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</si>
  <si>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</si>
  <si>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</si>
  <si>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</si>
  <si>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</si>
  <si>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</si>
  <si>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</si>
  <si>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</si>
  <si>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</si>
  <si>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</si>
  <si>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</si>
  <si>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</si>
  <si>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</si>
  <si>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</si>
  <si>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</si>
  <si>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</si>
  <si>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</si>
  <si>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</si>
  <si>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</si>
  <si>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</si>
  <si>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</si>
  <si>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</si>
  <si>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</si>
  <si>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</si>
  <si>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</si>
  <si>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</si>
  <si>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</si>
  <si>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</si>
  <si>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</si>
  <si>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</si>
  <si>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</si>
  <si>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</si>
  <si>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</si>
  <si>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</si>
  <si>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</si>
  <si>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</si>
  <si>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</si>
  <si>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</si>
  <si>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</si>
  <si>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</si>
  <si>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</si>
  <si>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</si>
  <si>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</si>
  <si>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</si>
  <si>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</si>
  <si>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</si>
  <si>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</si>
  <si>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</si>
  <si>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</si>
  <si>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</si>
  <si>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</si>
  <si>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</si>
  <si>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</si>
  <si>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</si>
  <si>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</si>
  <si>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</si>
  <si>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</si>
  <si>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</si>
  <si>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</si>
  <si>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</si>
  <si>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</si>
  <si>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</si>
  <si>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</si>
  <si>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</si>
  <si>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</si>
  <si>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</si>
  <si>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</si>
  <si>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</si>
  <si>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</si>
  <si>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</si>
  <si>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</si>
  <si>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</si>
  <si>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</si>
  <si>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</si>
  <si>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</si>
  <si>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</si>
  <si>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</si>
  <si>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</si>
  <si>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</si>
  <si>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</si>
  <si>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</si>
  <si>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</si>
  <si>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</si>
  <si>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</si>
  <si>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</si>
  <si>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</si>
  <si>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</si>
  <si>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</si>
  <si>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</si>
  <si>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</si>
  <si>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</si>
  <si>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</si>
  <si>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</si>
  <si>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</si>
  <si>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</si>
  <si>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</si>
  <si>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</si>
  <si>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</si>
  <si>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</si>
  <si>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</si>
  <si>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</si>
  <si>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</si>
  <si>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</si>
  <si>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</si>
  <si>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</si>
  <si>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</si>
  <si>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</si>
  <si>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</si>
  <si>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</si>
  <si>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</si>
  <si>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</si>
  <si>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</si>
  <si>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</si>
  <si>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</si>
  <si>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</si>
  <si>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</si>
  <si>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</si>
  <si>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</si>
  <si>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</si>
  <si>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</si>
  <si>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</si>
  <si>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</si>
  <si>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</si>
  <si>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</si>
  <si>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</si>
  <si>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</si>
  <si>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</si>
  <si>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</si>
  <si>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</si>
  <si>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</si>
  <si>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</si>
  <si>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</si>
  <si>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</si>
  <si>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</si>
  <si>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</si>
  <si>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</si>
  <si>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</si>
  <si>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</si>
  <si>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</si>
  <si>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</si>
  <si>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</si>
  <si>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</si>
  <si>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</si>
  <si>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</si>
  <si>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</si>
  <si>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</si>
  <si>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</si>
  <si>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</si>
  <si>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</si>
  <si>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</si>
  <si>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</si>
  <si>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</si>
  <si>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</si>
  <si>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</si>
  <si>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</si>
  <si>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</si>
  <si>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</si>
  <si>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</si>
  <si>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</si>
  <si>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</si>
  <si>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</si>
  <si>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</si>
  <si>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</si>
  <si>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</si>
  <si>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</si>
  <si>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</si>
  <si>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</si>
  <si>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</si>
  <si>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</si>
  <si>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</si>
  <si>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</si>
  <si>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</si>
  <si>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</si>
  <si>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</si>
  <si>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</si>
  <si>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</si>
  <si>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</si>
  <si>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</si>
  <si>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</si>
  <si>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</si>
  <si>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</si>
  <si>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</si>
  <si>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</si>
  <si>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</si>
  <si>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</si>
  <si>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</si>
  <si>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</si>
  <si>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</si>
  <si>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</si>
  <si>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</si>
  <si>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</si>
  <si>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</si>
  <si>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</si>
  <si>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</si>
  <si>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</si>
  <si>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</si>
  <si>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</si>
  <si>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</si>
  <si>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</si>
  <si>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</si>
  <si>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</si>
  <si>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</si>
  <si>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</si>
  <si>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</si>
  <si>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</si>
  <si>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</si>
  <si>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</si>
  <si>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</si>
  <si>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</si>
  <si>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</si>
  <si>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</si>
  <si>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</si>
  <si>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</si>
  <si>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</si>
  <si>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</si>
  <si>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</si>
  <si>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</si>
  <si>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</si>
  <si>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</si>
  <si>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</si>
  <si>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</si>
  <si>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</si>
  <si>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</si>
  <si>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</si>
  <si>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</si>
  <si>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</si>
  <si>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</si>
  <si>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</si>
  <si>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</si>
  <si>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</si>
  <si>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</si>
  <si>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</si>
  <si>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</si>
  <si>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</si>
  <si>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</si>
  <si>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</si>
  <si>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</si>
  <si>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</si>
  <si>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</si>
  <si>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</si>
  <si>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</si>
  <si>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</si>
  <si>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</si>
  <si>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</si>
  <si>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</si>
  <si>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</si>
  <si>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</si>
  <si>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</si>
  <si>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</si>
  <si>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</si>
  <si>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</si>
  <si>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</si>
  <si>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</si>
  <si>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</si>
  <si>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</si>
  <si>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</si>
  <si>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</si>
  <si>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</si>
  <si>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</si>
  <si>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</si>
  <si>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</si>
  <si>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</si>
  <si>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</si>
  <si>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</si>
  <si>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</si>
  <si>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</si>
  <si>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</si>
  <si>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</si>
  <si>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</si>
  <si>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</si>
  <si>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</si>
  <si>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</si>
  <si>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</si>
  <si>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</si>
  <si>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</si>
  <si>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</si>
  <si>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</si>
  <si>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</si>
  <si>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</si>
  <si>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</si>
  <si>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</si>
  <si>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</si>
  <si>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</si>
  <si>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</si>
  <si>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</si>
  <si>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</si>
  <si>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</si>
  <si>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</si>
  <si>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</si>
  <si>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</si>
  <si>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</si>
  <si>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</si>
  <si>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</si>
  <si>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</si>
  <si>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</si>
  <si>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</si>
  <si>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</si>
  <si>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</si>
  <si>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</si>
  <si>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</si>
  <si>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</si>
  <si>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</si>
  <si>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</si>
  <si>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</si>
  <si>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</si>
  <si>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</si>
  <si>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</si>
  <si>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</si>
  <si>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</si>
  <si>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</si>
  <si>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</si>
  <si>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</si>
  <si>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</si>
  <si>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</si>
  <si>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</si>
  <si>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</si>
  <si>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</si>
  <si>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</si>
  <si>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</si>
  <si>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</si>
  <si>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</si>
  <si>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</si>
  <si>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</si>
  <si>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</si>
  <si>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</si>
  <si>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</si>
  <si>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</si>
  <si>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</si>
  <si>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</si>
  <si>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</si>
  <si>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</si>
  <si>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</si>
  <si>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</si>
  <si>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</si>
  <si>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</si>
  <si>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</si>
  <si>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</si>
  <si>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</si>
  <si>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</si>
  <si>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</si>
  <si>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</si>
  <si>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</si>
  <si>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</si>
  <si>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</si>
  <si>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</si>
  <si>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</si>
  <si>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</si>
  <si>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</si>
  <si>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</si>
  <si>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</si>
  <si>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</si>
  <si>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</si>
  <si>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</si>
  <si>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</si>
  <si>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</si>
  <si>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</si>
  <si>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</si>
  <si>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</si>
  <si>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</si>
  <si>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</si>
  <si>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</si>
  <si>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</si>
  <si>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</si>
  <si>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</si>
  <si>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</si>
  <si>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</si>
  <si>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</si>
  <si>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</si>
  <si>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</si>
  <si>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</si>
  <si>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</si>
  <si>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</si>
  <si>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</si>
  <si>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</si>
  <si>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</si>
  <si>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</si>
  <si>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</si>
  <si>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</si>
  <si>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</si>
  <si>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</si>
  <si>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</si>
  <si>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</si>
  <si>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</si>
  <si>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</si>
  <si>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</si>
  <si>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</si>
  <si>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</si>
  <si>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</si>
  <si>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</si>
  <si>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</si>
  <si>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</si>
  <si>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</si>
  <si>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</si>
  <si>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</si>
  <si>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</si>
  <si>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</si>
  <si>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</si>
  <si>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</si>
  <si>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</si>
  <si>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</si>
  <si>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</si>
  <si>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</si>
  <si>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</si>
  <si>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</si>
  <si>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</si>
  <si>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</si>
  <si>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</si>
  <si>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</si>
  <si>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</si>
  <si>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</si>
  <si>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</si>
  <si>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</si>
  <si>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</si>
  <si>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</si>
  <si>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</si>
  <si>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</si>
  <si>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</si>
  <si>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</si>
  <si>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</si>
  <si>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</si>
  <si>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</si>
  <si>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</si>
  <si>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</si>
  <si>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</si>
  <si>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</si>
  <si>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</si>
  <si>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</si>
  <si>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</si>
  <si>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</si>
  <si>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</si>
  <si>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</si>
  <si>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</si>
  <si>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</si>
  <si>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</si>
  <si>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</si>
  <si>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</si>
  <si>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</si>
  <si>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</si>
  <si>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</si>
  <si>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</si>
  <si>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</si>
  <si>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</si>
  <si>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</si>
  <si>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</si>
  <si>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</si>
  <si>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</si>
  <si>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</si>
  <si>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</si>
  <si>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</si>
  <si>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</si>
  <si>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</si>
  <si>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</si>
  <si>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</si>
  <si>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</si>
  <si>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</si>
  <si>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</si>
  <si>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</si>
  <si>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</si>
  <si>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</si>
  <si>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</si>
  <si>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</si>
  <si>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</si>
  <si>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</si>
  <si>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</si>
  <si>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</si>
  <si>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</si>
  <si>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</si>
  <si>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</si>
  <si>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</si>
  <si>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</si>
  <si>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</si>
  <si>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</si>
  <si>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</si>
  <si>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</si>
  <si>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</si>
  <si>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</si>
  <si>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</si>
  <si>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</si>
  <si>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</si>
  <si>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</si>
  <si>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</si>
  <si>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</si>
  <si>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</si>
  <si>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</si>
  <si>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</si>
  <si>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</si>
  <si>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</si>
  <si>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</si>
  <si>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</si>
  <si>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</si>
  <si>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</si>
  <si>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</si>
  <si>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</si>
  <si>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</si>
  <si>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</si>
  <si>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</si>
  <si>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</si>
  <si>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</si>
  <si>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</si>
  <si>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</si>
  <si>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</si>
  <si>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</si>
  <si>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</si>
  <si>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</si>
  <si>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</si>
  <si>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</si>
  <si>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</si>
  <si>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</si>
  <si>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</si>
  <si>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</si>
  <si>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</si>
  <si>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</si>
  <si>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</si>
  <si>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</si>
  <si>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</si>
  <si>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</si>
  <si>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</si>
  <si>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</si>
  <si>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</si>
  <si>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</si>
  <si>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</si>
  <si>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</si>
  <si>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</si>
  <si>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</si>
  <si>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</si>
  <si>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</si>
  <si>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</si>
  <si>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</si>
  <si>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</si>
  <si>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</si>
  <si>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</si>
  <si>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</si>
  <si>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</si>
  <si>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</si>
  <si>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</si>
  <si>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</si>
  <si>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</si>
  <si>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</si>
  <si>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</si>
  <si>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</si>
  <si>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</si>
  <si>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</si>
  <si>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</si>
  <si>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</si>
  <si>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</si>
  <si>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</si>
  <si>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</si>
  <si>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</si>
  <si>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</si>
  <si>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</si>
  <si>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</si>
  <si>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</si>
  <si>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</si>
  <si>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</si>
  <si>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</si>
  <si>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</si>
  <si>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</si>
  <si>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</si>
  <si>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</si>
  <si>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</si>
  <si>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</si>
  <si>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</si>
  <si>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</si>
  <si>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</si>
  <si>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</si>
  <si>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</si>
  <si>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</si>
  <si>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</si>
  <si>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</si>
  <si>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</si>
  <si>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</si>
  <si>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</si>
  <si>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</si>
  <si>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</si>
  <si>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</si>
  <si>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</si>
  <si>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</si>
  <si>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</si>
  <si>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</si>
  <si>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</si>
  <si>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</si>
  <si>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</si>
  <si>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</si>
  <si>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</si>
  <si>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</si>
  <si>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</si>
  <si>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</si>
  <si>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</si>
  <si>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</si>
  <si>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</si>
  <si>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</si>
  <si>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</si>
  <si>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</si>
  <si>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</si>
  <si>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</si>
  <si>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</si>
  <si>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</si>
  <si>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</si>
  <si>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</si>
  <si>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</si>
  <si>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</si>
  <si>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</si>
  <si>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</si>
  <si>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</si>
  <si>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</si>
  <si>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</si>
  <si>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</si>
  <si>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</si>
  <si>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</si>
  <si>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</si>
  <si>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</si>
  <si>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</si>
  <si>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</si>
  <si>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</si>
  <si>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</si>
  <si>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</si>
  <si>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</si>
  <si>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</si>
  <si>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</si>
  <si>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</si>
  <si>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</si>
  <si>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</si>
  <si>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</si>
  <si>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</si>
  <si>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</si>
  <si>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</si>
  <si>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</si>
  <si>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</si>
  <si>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</si>
  <si>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</si>
  <si>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</si>
  <si>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</si>
  <si>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</si>
  <si>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</si>
  <si>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</si>
  <si>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</si>
  <si>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</si>
  <si>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</si>
  <si>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</si>
  <si>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</si>
  <si>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</si>
  <si>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</si>
  <si>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</si>
  <si>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</si>
  <si>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</si>
  <si>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</si>
  <si>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</si>
  <si>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</si>
  <si>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</si>
  <si>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</si>
  <si>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</si>
  <si>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</si>
  <si>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</si>
  <si>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</si>
  <si>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</si>
  <si>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</si>
  <si>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</si>
  <si>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</si>
  <si>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</si>
  <si>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</si>
  <si>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</si>
  <si>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</si>
  <si>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</si>
  <si>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</si>
  <si>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</si>
  <si>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</si>
  <si>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</si>
  <si>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</si>
  <si>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</si>
  <si>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</si>
  <si>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</si>
  <si>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</si>
  <si>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</si>
  <si>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</si>
  <si>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</si>
  <si>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</si>
  <si>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</si>
  <si>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</si>
  <si>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</si>
  <si>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</si>
  <si>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</si>
  <si>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</si>
  <si>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</si>
  <si>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</si>
  <si>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</si>
  <si>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</si>
  <si>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</si>
  <si>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</si>
  <si>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</si>
  <si>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</si>
  <si>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</si>
  <si>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</si>
  <si>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</si>
  <si>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</si>
  <si>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</si>
  <si>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</si>
  <si>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</si>
  <si>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</si>
  <si>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</si>
  <si>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</si>
  <si>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</si>
  <si>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</si>
  <si>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</si>
  <si>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</si>
  <si>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</si>
  <si>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</si>
  <si>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</si>
  <si>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</si>
  <si>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</si>
  <si>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</si>
  <si>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</si>
  <si>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</si>
  <si>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</si>
  <si>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</si>
  <si>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</si>
  <si>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</si>
  <si>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</si>
  <si>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</si>
  <si>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</si>
  <si>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</si>
  <si>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</si>
  <si>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</si>
  <si>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</si>
  <si>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</si>
  <si>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</si>
  <si>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</si>
  <si>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</si>
  <si>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</si>
  <si>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</si>
  <si>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</si>
  <si>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</si>
  <si>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</si>
  <si>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</si>
  <si>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</si>
  <si>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</si>
  <si>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</si>
  <si>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</si>
  <si>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</si>
  <si>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</si>
  <si>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</si>
  <si>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</si>
  <si>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</si>
  <si>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</si>
  <si>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</si>
  <si>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</si>
  <si>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</si>
  <si>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</si>
  <si>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</si>
  <si>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</si>
  <si>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</si>
  <si>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</si>
  <si>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</si>
  <si>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</si>
  <si>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</si>
  <si>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</si>
  <si>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</si>
  <si>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</si>
  <si>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</si>
  <si>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</si>
  <si>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</si>
  <si>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</si>
  <si>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</si>
  <si>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</si>
  <si>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</si>
  <si>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</si>
  <si>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</si>
  <si>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</si>
  <si>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</si>
  <si>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</si>
  <si>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</si>
  <si>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</si>
  <si>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</si>
  <si>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</si>
  <si>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</si>
  <si>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</si>
  <si>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</si>
  <si>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</si>
  <si>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</si>
  <si>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</si>
  <si>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</si>
  <si>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</si>
  <si>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</si>
  <si>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</si>
  <si>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</si>
  <si>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</si>
  <si>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</si>
  <si>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</si>
  <si>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</si>
  <si>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</si>
  <si>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</si>
  <si>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</si>
  <si>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</si>
  <si>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</si>
  <si>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</si>
  <si>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</si>
  <si>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</si>
  <si>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</si>
  <si>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</si>
  <si>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</si>
  <si>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</si>
  <si>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</si>
  <si>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</si>
  <si>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</si>
  <si>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</si>
  <si>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</si>
  <si>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</si>
  <si>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</si>
  <si>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</si>
  <si>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</si>
  <si>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</si>
  <si>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</si>
  <si>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</si>
  <si>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</si>
  <si>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</si>
  <si>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</si>
  <si>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</si>
  <si>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</si>
  <si>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</si>
  <si>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</si>
  <si>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</si>
  <si>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</si>
  <si>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</si>
  <si>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</si>
  <si>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</si>
  <si>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</si>
  <si>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</si>
  <si>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</si>
  <si>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</si>
  <si>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</si>
  <si>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</si>
  <si>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</si>
  <si>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</si>
  <si>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</si>
  <si>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</si>
  <si>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</si>
  <si>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</si>
  <si>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</si>
  <si>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</si>
  <si>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</si>
  <si>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</si>
  <si>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</si>
  <si>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</si>
  <si>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</si>
  <si>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</si>
  <si>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</si>
  <si>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</si>
  <si>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</si>
  <si>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</si>
  <si>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</si>
  <si>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</si>
  <si>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</si>
  <si>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</si>
  <si>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</si>
  <si>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</si>
  <si>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</si>
  <si>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</si>
  <si>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</si>
  <si>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</si>
  <si>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</si>
  <si>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</si>
  <si>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</si>
  <si>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</si>
  <si>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</si>
  <si>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</si>
  <si>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</si>
  <si>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</si>
  <si>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</si>
  <si>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</si>
  <si>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</si>
  <si>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</si>
  <si>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</si>
  <si>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</si>
  <si>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</si>
  <si>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</si>
  <si>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</si>
  <si>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</si>
  <si>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</si>
  <si>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</si>
  <si>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</si>
  <si>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</si>
  <si>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</si>
  <si>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</si>
  <si>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</si>
  <si>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</si>
  <si>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</si>
  <si>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</si>
  <si>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</si>
  <si>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</si>
  <si>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</si>
  <si>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</si>
  <si>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</si>
  <si>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</si>
  <si>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</si>
  <si>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</si>
  <si>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</si>
  <si>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</si>
  <si>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</si>
  <si>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</si>
  <si>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</si>
  <si>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</si>
  <si>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</si>
  <si>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</si>
  <si>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</si>
  <si>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</si>
  <si>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</si>
  <si>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</si>
  <si>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</si>
  <si>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</si>
  <si>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</si>
  <si>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</si>
  <si>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</si>
  <si>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</si>
  <si>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</si>
  <si>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</si>
  <si>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</si>
  <si>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</si>
  <si>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</si>
  <si>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</si>
  <si>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</si>
  <si>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</si>
  <si>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</si>
  <si>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</si>
  <si>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</si>
  <si>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</si>
  <si>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</si>
  <si>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</si>
  <si>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</si>
  <si>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</si>
  <si>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</si>
  <si>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</si>
  <si>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</si>
  <si>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</si>
  <si>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</si>
  <si>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</si>
  <si>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</si>
  <si>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</si>
  <si>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</si>
  <si>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</si>
  <si>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</si>
  <si>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</si>
  <si>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</si>
  <si>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</si>
  <si>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</si>
  <si>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</si>
  <si>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</si>
  <si>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</si>
  <si>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</si>
  <si>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</si>
  <si>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</si>
  <si>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</si>
  <si>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</si>
  <si>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</si>
  <si>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</si>
  <si>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</si>
  <si>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</si>
  <si>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</si>
  <si>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</si>
  <si>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</si>
  <si>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</si>
  <si>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</si>
  <si>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</si>
  <si>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</si>
  <si>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</si>
  <si>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</si>
  <si>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</si>
  <si>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</si>
  <si>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</si>
  <si>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</si>
  <si>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</si>
  <si>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</si>
  <si>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</si>
  <si>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</si>
  <si>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</si>
  <si>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</si>
  <si>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</si>
  <si>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</si>
  <si>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</si>
  <si>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</si>
  <si>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</si>
  <si>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</si>
  <si>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</si>
  <si>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</si>
  <si>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</si>
  <si>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</si>
  <si>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</si>
  <si>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</si>
  <si>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</si>
  <si>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</si>
  <si>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</si>
  <si>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</si>
  <si>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</si>
  <si>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</si>
  <si>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</si>
  <si>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</si>
  <si>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</si>
  <si>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</si>
  <si>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</si>
  <si>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</si>
  <si>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</si>
  <si>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</si>
  <si>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</si>
  <si>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</si>
  <si>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</si>
  <si>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</si>
  <si>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</si>
  <si>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</si>
  <si>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</si>
  <si>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</si>
  <si>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</si>
  <si>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</si>
  <si>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</si>
  <si>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</si>
  <si>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</si>
  <si>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</si>
  <si>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</si>
  <si>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</si>
  <si>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</si>
  <si>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</si>
  <si>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</si>
  <si>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</si>
  <si>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</si>
  <si>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</si>
  <si>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</si>
  <si>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</si>
  <si>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</si>
  <si>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</si>
  <si>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</si>
  <si>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</si>
  <si>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</si>
  <si>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</si>
  <si>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</si>
  <si>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</si>
  <si>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</si>
  <si>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</si>
  <si>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</si>
  <si>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</si>
  <si>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</si>
  <si>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</si>
  <si>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</si>
  <si>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</si>
  <si>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</si>
  <si>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</si>
  <si>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</si>
  <si>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</si>
  <si>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</si>
  <si>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</si>
  <si>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</si>
  <si>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</si>
  <si>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</si>
  <si>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</si>
  <si>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</si>
  <si>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</si>
  <si>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</si>
  <si>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</si>
  <si>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</si>
  <si>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</si>
  <si>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</si>
  <si>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</si>
  <si>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</si>
  <si>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</si>
  <si>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</si>
  <si>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</si>
  <si>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</si>
  <si>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</si>
  <si>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</si>
  <si>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</si>
  <si>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</si>
  <si>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</si>
  <si>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</si>
  <si>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</si>
  <si>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</si>
  <si>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</si>
  <si>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</si>
  <si>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</si>
  <si>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</si>
  <si>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</si>
  <si>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</si>
  <si>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</si>
  <si>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</si>
  <si>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</si>
  <si>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</si>
  <si>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</si>
  <si>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</si>
  <si>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</si>
  <si>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</si>
  <si>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</si>
  <si>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</si>
  <si>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</si>
  <si>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</si>
  <si>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</si>
  <si>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</si>
  <si>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</si>
  <si>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</si>
  <si>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</si>
  <si>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</si>
  <si>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</si>
  <si>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</si>
  <si>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</si>
  <si>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</si>
  <si>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</si>
  <si>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</si>
  <si>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</si>
  <si>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</si>
  <si>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</si>
  <si>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</si>
  <si>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</si>
  <si>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</si>
  <si>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</si>
  <si>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</si>
  <si>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</si>
  <si>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</si>
  <si>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</si>
  <si>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</si>
  <si>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</si>
  <si>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</si>
  <si>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</si>
  <si>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</si>
  <si>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</si>
  <si>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</si>
  <si>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</si>
  <si>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</si>
  <si>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</si>
  <si>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</si>
  <si>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</si>
  <si>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</si>
  <si>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</si>
  <si>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</si>
  <si>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</si>
  <si>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</si>
  <si>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</si>
  <si>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</si>
  <si>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</si>
  <si>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</si>
  <si>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</si>
  <si>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</si>
  <si>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</si>
  <si>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</si>
  <si>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</si>
  <si>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</si>
  <si>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</si>
  <si>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</si>
  <si>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</si>
  <si>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</si>
  <si>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</si>
  <si>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</si>
  <si>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</si>
  <si>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</si>
  <si>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</si>
  <si>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</si>
  <si>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</si>
  <si>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</si>
  <si>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</si>
  <si>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</si>
  <si>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</si>
  <si>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</si>
  <si>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</si>
  <si>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</si>
  <si>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</si>
  <si>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</si>
  <si>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</si>
  <si>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</si>
  <si>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</si>
  <si>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</si>
  <si>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</si>
  <si>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</si>
  <si>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</si>
  <si>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</si>
  <si>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</si>
  <si>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</si>
  <si>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</si>
  <si>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</si>
  <si>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</si>
  <si>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</si>
  <si>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</si>
  <si>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</si>
  <si>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</si>
  <si>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</si>
  <si>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</si>
  <si>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</si>
  <si>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</si>
  <si>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</si>
  <si>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</si>
  <si>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</si>
  <si>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</si>
  <si>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</si>
  <si>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</si>
  <si>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</si>
  <si>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</si>
  <si>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</si>
  <si>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</si>
  <si>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</si>
  <si>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</si>
  <si>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</si>
  <si>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</si>
  <si>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</si>
  <si>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</si>
  <si>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</si>
  <si>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</si>
  <si>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</si>
  <si>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</si>
  <si>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</si>
  <si>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</si>
  <si>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</si>
  <si>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</si>
  <si>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</si>
  <si>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</si>
  <si>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</si>
  <si>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</si>
  <si>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</si>
  <si>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</si>
  <si>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</si>
  <si>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</si>
  <si>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</si>
  <si>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</si>
  <si>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</si>
  <si>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</si>
  <si>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</si>
  <si>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</si>
  <si>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</si>
  <si>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</si>
  <si>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</si>
  <si>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</si>
  <si>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</si>
  <si>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</si>
  <si>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</si>
  <si>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</si>
  <si>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</si>
  <si>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</si>
  <si>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</si>
  <si>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</si>
  <si>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</si>
  <si>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</si>
  <si>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</si>
  <si>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</si>
  <si>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</si>
  <si>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</si>
  <si>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</si>
  <si>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</si>
  <si>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</si>
  <si>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</si>
  <si>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</si>
  <si>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</si>
  <si>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</si>
  <si>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</si>
  <si>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</si>
  <si>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</si>
  <si>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</si>
  <si>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</si>
  <si>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</si>
  <si>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</si>
  <si>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</si>
  <si>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</si>
  <si>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</si>
  <si>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</si>
  <si>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</si>
  <si>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</si>
  <si>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</si>
  <si>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</si>
  <si>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</si>
  <si>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</si>
  <si>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</si>
  <si>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</si>
  <si>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</si>
  <si>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</si>
  <si>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</si>
  <si>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</si>
  <si>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</si>
  <si>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</si>
  <si>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</si>
  <si>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</si>
  <si>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</si>
  <si>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</si>
  <si>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</si>
  <si>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</si>
  <si>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</si>
  <si>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</si>
  <si>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</si>
  <si>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</si>
  <si>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</si>
  <si>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</si>
  <si>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</si>
  <si>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</si>
  <si>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</si>
  <si>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</si>
  <si>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</si>
  <si>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</si>
  <si>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</si>
  <si>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</si>
  <si>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</si>
  <si>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</si>
  <si>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</si>
  <si>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</si>
  <si>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</si>
  <si>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</si>
  <si>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</si>
  <si>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</si>
  <si>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</si>
  <si>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</si>
  <si>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</si>
  <si>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</si>
  <si>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</si>
  <si>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</si>
  <si>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</si>
  <si>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</si>
  <si>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</si>
  <si>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</si>
  <si>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</si>
  <si>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</si>
  <si>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</si>
  <si>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</si>
  <si>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</si>
  <si>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</si>
  <si>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</si>
  <si>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</si>
  <si>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</si>
  <si>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</si>
  <si>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</si>
  <si>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</si>
  <si>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</si>
  <si>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</si>
  <si>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</si>
  <si>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</si>
  <si>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</si>
  <si>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</si>
  <si>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</si>
  <si>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</si>
  <si>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</si>
  <si>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</si>
  <si>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</si>
  <si>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</si>
  <si>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</si>
  <si>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</si>
  <si>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</si>
  <si>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</si>
  <si>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</si>
  <si>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</si>
  <si>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</si>
  <si>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</si>
  <si>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</si>
  <si>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</si>
  <si>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</si>
  <si>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</si>
  <si>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</si>
  <si>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</si>
  <si>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</si>
  <si>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</si>
  <si>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</si>
  <si>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</si>
  <si>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</si>
  <si>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</si>
  <si>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</si>
  <si>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</si>
  <si>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</si>
  <si>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</si>
  <si>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</si>
  <si>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</si>
  <si>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</si>
  <si>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</si>
  <si>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</si>
  <si>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</si>
  <si>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</si>
  <si>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</si>
  <si>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</si>
  <si>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</si>
  <si>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</si>
  <si>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</si>
  <si>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</si>
  <si>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</si>
  <si>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</si>
  <si>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</si>
  <si>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</si>
  <si>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</si>
  <si>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</si>
  <si>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</si>
  <si>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</si>
  <si>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</si>
  <si>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</si>
  <si>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</si>
  <si>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</si>
  <si>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</si>
  <si>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</si>
  <si>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</si>
  <si>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</si>
  <si>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</si>
  <si>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</si>
  <si>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</si>
  <si>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</si>
  <si>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</si>
  <si>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</si>
  <si>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</si>
  <si>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</si>
  <si>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</si>
  <si>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</si>
  <si>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</si>
  <si>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</si>
  <si>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</si>
  <si>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</si>
  <si>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</si>
  <si>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</si>
  <si>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</si>
  <si>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</si>
  <si>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</si>
  <si>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</si>
  <si>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</si>
  <si>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</si>
  <si>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</si>
  <si>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</si>
  <si>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</si>
  <si>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</si>
  <si>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</si>
  <si>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</si>
  <si>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</si>
  <si>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</si>
  <si>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</si>
  <si>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</si>
  <si>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</si>
  <si>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</si>
  <si>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</si>
  <si>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</si>
  <si>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</si>
  <si>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</si>
  <si>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</si>
  <si>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</si>
  <si>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</si>
  <si>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</si>
  <si>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</si>
  <si>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</si>
  <si>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</si>
  <si>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</si>
  <si>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</si>
  <si>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</si>
  <si>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</si>
  <si>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</si>
  <si>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</si>
  <si>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</si>
  <si>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</si>
  <si>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</si>
  <si>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</si>
  <si>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</si>
  <si>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</si>
  <si>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</si>
  <si>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</si>
  <si>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</si>
  <si>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</si>
  <si>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</si>
  <si>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</si>
  <si>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</si>
  <si>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</si>
  <si>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</si>
  <si>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</si>
  <si>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</si>
  <si>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</si>
  <si>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</si>
  <si>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</si>
  <si>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</si>
  <si>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</si>
  <si>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</si>
  <si>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</si>
  <si>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</si>
  <si>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</si>
  <si>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</si>
  <si>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</si>
  <si>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</si>
  <si>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</si>
  <si>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</si>
  <si>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</si>
  <si>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</si>
  <si>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</si>
  <si>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</si>
  <si>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</si>
  <si>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</si>
  <si>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</si>
  <si>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</si>
  <si>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</si>
  <si>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</si>
  <si>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</si>
  <si>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</si>
  <si>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</si>
  <si>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</si>
  <si>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</si>
  <si>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</si>
  <si>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</si>
  <si>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</si>
  <si>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</si>
  <si>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</si>
  <si>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</si>
  <si>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</si>
  <si>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</si>
  <si>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</si>
  <si>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</si>
  <si>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</si>
  <si>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</si>
  <si>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</si>
  <si>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</si>
  <si>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</si>
  <si>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</si>
  <si>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</si>
  <si>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</si>
  <si>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</si>
  <si>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</si>
  <si>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</si>
  <si>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</si>
  <si>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</si>
  <si>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</si>
  <si>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</si>
  <si>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</si>
  <si>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</si>
  <si>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</si>
  <si>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</si>
  <si>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</si>
  <si>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</si>
  <si>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</si>
  <si>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</si>
  <si>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</si>
  <si>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</si>
  <si>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</si>
  <si>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</si>
  <si>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</si>
  <si>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</si>
  <si>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</si>
  <si>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</si>
  <si>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</si>
  <si>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</si>
  <si>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</si>
  <si>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</si>
  <si>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</si>
  <si>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</si>
  <si>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</si>
  <si>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</si>
  <si>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</si>
  <si>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</si>
  <si>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</si>
  <si>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</si>
  <si>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</si>
  <si>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</si>
  <si>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</si>
  <si>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</si>
  <si>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</si>
  <si>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</si>
  <si>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</si>
  <si>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</si>
  <si>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</si>
  <si>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</si>
  <si>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</si>
  <si>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</si>
  <si>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</si>
  <si>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</si>
  <si>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</si>
  <si>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</si>
  <si>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</si>
  <si>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</si>
  <si>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</si>
  <si>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</si>
  <si>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</si>
  <si>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</si>
  <si>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</si>
  <si>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</si>
  <si>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</si>
  <si>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</si>
  <si>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</si>
  <si>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</si>
  <si>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</si>
  <si>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</si>
  <si>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</si>
  <si>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</si>
  <si>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</si>
  <si>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</si>
  <si>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</si>
  <si>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</si>
  <si>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</si>
  <si>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</si>
  <si>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</si>
  <si>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</si>
  <si>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</si>
  <si>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</si>
  <si>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</si>
  <si>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</si>
  <si>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</si>
  <si>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</si>
  <si>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</si>
  <si>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</si>
  <si>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</si>
  <si>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</si>
  <si>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</si>
  <si>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</si>
  <si>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</si>
  <si>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</si>
  <si>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</si>
  <si>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</si>
  <si>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</si>
  <si>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</si>
  <si>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</si>
  <si>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</si>
  <si>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</si>
  <si>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</si>
  <si>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</si>
  <si>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</si>
  <si>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</si>
  <si>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</si>
  <si>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</si>
  <si>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</si>
  <si>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</si>
  <si>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</si>
  <si>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</si>
  <si>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</si>
  <si>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</si>
  <si>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</si>
  <si>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</si>
  <si>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</si>
  <si>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</si>
  <si>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</si>
  <si>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</si>
  <si>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</si>
  <si>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</si>
  <si>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</si>
  <si>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</si>
  <si>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</si>
  <si>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</si>
  <si>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</si>
  <si>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</si>
  <si>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</si>
  <si>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</si>
  <si>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</si>
  <si>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</si>
  <si>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</si>
  <si>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</si>
  <si>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</si>
  <si>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</si>
  <si>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</si>
  <si>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</si>
  <si>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</si>
  <si>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</si>
  <si>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</si>
  <si>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</si>
  <si>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</si>
  <si>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</si>
  <si>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</si>
  <si>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</si>
  <si>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</si>
  <si>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</si>
  <si>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</si>
  <si>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</si>
  <si>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</si>
  <si>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</si>
  <si>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</si>
  <si>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</si>
  <si>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</si>
  <si>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</si>
  <si>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</si>
  <si>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</si>
  <si>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</si>
  <si>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</si>
  <si>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</si>
  <si>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</si>
  <si>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</si>
  <si>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</si>
  <si>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</si>
  <si>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</si>
  <si>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</si>
  <si>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</si>
  <si>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</si>
  <si>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</si>
  <si>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</si>
  <si>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</si>
  <si>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</si>
  <si>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</si>
  <si>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</si>
  <si>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</si>
  <si>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</si>
  <si>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</si>
  <si>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</si>
  <si>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</si>
  <si>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</si>
  <si>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</si>
  <si>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</si>
  <si>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</si>
  <si>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</si>
  <si>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</si>
  <si>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</si>
  <si>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</si>
  <si>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</si>
  <si>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</si>
  <si>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</si>
  <si>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</si>
  <si>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</si>
  <si>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</si>
  <si>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</si>
  <si>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</si>
  <si>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</si>
  <si>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</si>
  <si>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</si>
  <si>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</si>
  <si>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</si>
  <si>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</si>
  <si>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</si>
  <si>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</si>
  <si>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</si>
  <si>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</si>
  <si>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</si>
  <si>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</si>
  <si>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</si>
  <si>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</si>
  <si>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</si>
  <si>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</si>
  <si>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</si>
  <si>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</si>
  <si>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</si>
  <si>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</si>
  <si>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</si>
  <si>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</si>
  <si>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</si>
  <si>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</si>
  <si>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</si>
  <si>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</si>
  <si>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</si>
  <si>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</si>
  <si>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</si>
  <si>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</si>
  <si>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</si>
  <si>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</si>
  <si>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</si>
  <si>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</si>
  <si>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</si>
  <si>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</si>
  <si>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</si>
  <si>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</si>
  <si>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</si>
  <si>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</si>
  <si>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</si>
  <si>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</si>
  <si>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</si>
  <si>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</si>
  <si>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</si>
  <si>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</si>
  <si>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</si>
  <si>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</si>
  <si>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</si>
  <si>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</si>
  <si>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</si>
  <si>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</si>
  <si>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</si>
  <si>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</si>
  <si>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</si>
  <si>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</si>
  <si>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</si>
  <si>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</si>
  <si>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</si>
  <si>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</si>
  <si>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</si>
  <si>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</si>
  <si>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</si>
  <si>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</si>
  <si>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</si>
  <si>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</si>
  <si>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</si>
  <si>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</si>
  <si>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</si>
  <si>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</si>
  <si>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</si>
  <si>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</si>
  <si>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</si>
  <si>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</si>
  <si>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</si>
  <si>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</si>
  <si>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</si>
  <si>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</si>
  <si>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</si>
  <si>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</si>
  <si>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</si>
  <si>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</si>
  <si>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</si>
  <si>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</si>
  <si>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</si>
  <si>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</si>
  <si>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</si>
  <si>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</si>
  <si>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</si>
  <si>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</si>
  <si>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</si>
  <si>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</si>
  <si>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</si>
  <si>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</si>
  <si>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</si>
  <si>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</si>
  <si>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</si>
  <si>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</si>
  <si>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</si>
  <si>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</si>
  <si>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</si>
  <si>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</si>
  <si>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</si>
  <si>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</si>
  <si>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</si>
  <si>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</si>
  <si>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</si>
  <si>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</si>
  <si>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</si>
  <si>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</si>
  <si>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</si>
  <si>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</si>
  <si>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</si>
  <si>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</si>
  <si>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</si>
  <si>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</si>
  <si>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</si>
  <si>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</si>
  <si>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</si>
  <si>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</si>
  <si>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</si>
  <si>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</si>
  <si>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</si>
  <si>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</si>
  <si>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</si>
  <si>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</si>
  <si>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</si>
  <si>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</si>
  <si>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</si>
  <si>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</si>
  <si>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</si>
  <si>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</si>
  <si>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</si>
  <si>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</si>
  <si>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</si>
  <si>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</si>
  <si>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</si>
  <si>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</si>
  <si>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</si>
  <si>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</si>
  <si>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</si>
  <si>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</si>
  <si>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</si>
  <si>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</si>
  <si>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</si>
  <si>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</si>
  <si>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</si>
  <si>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</si>
  <si>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</si>
  <si>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</si>
  <si>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</si>
  <si>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</si>
  <si>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</si>
  <si>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</si>
  <si>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</si>
  <si>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</si>
  <si>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</si>
  <si>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</si>
  <si>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</si>
  <si>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</si>
  <si>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</si>
  <si>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</si>
  <si>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</si>
  <si>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</si>
  <si>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</si>
  <si>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</si>
  <si>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</si>
  <si>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</si>
  <si>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</si>
  <si>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</si>
  <si>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</si>
  <si>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</si>
  <si>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</si>
  <si>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</si>
  <si>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</si>
  <si>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</si>
  <si>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</si>
  <si>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</si>
  <si>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</si>
  <si>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</si>
  <si>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</si>
  <si>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</si>
  <si>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</si>
  <si>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</si>
  <si>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</si>
  <si>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</si>
  <si>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</si>
  <si>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</si>
  <si>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</si>
  <si>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</si>
  <si>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</si>
  <si>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</si>
  <si>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</si>
  <si>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</si>
  <si>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</si>
  <si>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</si>
  <si>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</si>
  <si>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</si>
  <si>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</si>
  <si>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</si>
  <si>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</si>
  <si>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</si>
  <si>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</si>
  <si>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</si>
  <si>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</si>
  <si>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</si>
  <si>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</si>
  <si>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</si>
  <si>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</si>
  <si>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</si>
  <si>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</si>
  <si>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</si>
  <si>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</si>
  <si>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</si>
  <si>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</si>
  <si>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</si>
  <si>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</si>
  <si>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</si>
  <si>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</si>
  <si>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</si>
  <si>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</si>
  <si>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</si>
  <si>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</si>
  <si>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</si>
  <si>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</si>
  <si>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</si>
  <si>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</si>
  <si>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</si>
  <si>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</si>
  <si>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</si>
  <si>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</si>
  <si>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</si>
  <si>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</si>
  <si>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</si>
  <si>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</si>
  <si>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</si>
  <si>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</si>
  <si>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</si>
  <si>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</si>
  <si>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</si>
  <si>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</si>
  <si>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</si>
  <si>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</si>
  <si>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</si>
  <si>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</si>
  <si>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</si>
  <si>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</si>
  <si>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</si>
  <si>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</si>
  <si>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</si>
  <si>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</si>
  <si>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</si>
  <si>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</si>
  <si>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</si>
  <si>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</si>
  <si>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</si>
  <si>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</si>
  <si>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</si>
  <si>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</si>
  <si>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</si>
  <si>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</si>
  <si>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</si>
  <si>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</si>
  <si>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</si>
  <si>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</si>
  <si>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</si>
  <si>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</si>
  <si>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</si>
  <si>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</si>
  <si>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</si>
  <si>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</si>
  <si>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</si>
  <si>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</si>
  <si>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</si>
  <si>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</si>
  <si>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</si>
  <si>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</si>
  <si>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</si>
  <si>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</si>
  <si>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</si>
  <si>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</si>
  <si>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</si>
  <si>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</si>
  <si>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</si>
  <si>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</si>
  <si>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</si>
  <si>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</si>
  <si>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</si>
  <si>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</si>
  <si>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</si>
  <si>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</si>
  <si>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</si>
  <si>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</si>
  <si>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</si>
  <si>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</si>
  <si>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</si>
  <si>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</si>
  <si>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</si>
  <si>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</si>
  <si>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</si>
  <si>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</si>
  <si>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</si>
  <si>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</si>
  <si>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</si>
  <si>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</si>
  <si>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</si>
  <si>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</si>
  <si>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</si>
  <si>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</si>
  <si>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</si>
  <si>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</si>
  <si>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</si>
  <si>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</si>
  <si>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</si>
  <si>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</si>
  <si>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</si>
  <si>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</si>
  <si>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</si>
  <si>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</si>
  <si>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</si>
  <si>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</si>
  <si>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</si>
  <si>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</si>
  <si>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</si>
  <si>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</si>
  <si>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</si>
  <si>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</si>
  <si>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</si>
  <si>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</si>
  <si>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</si>
  <si>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</si>
  <si>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</si>
  <si>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</si>
  <si>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</si>
  <si>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</si>
  <si>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</si>
  <si>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</si>
  <si>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</si>
  <si>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</si>
  <si>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</si>
  <si>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</si>
  <si>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</si>
  <si>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</si>
  <si>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</si>
  <si>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</si>
  <si>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</si>
  <si>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</si>
  <si>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</si>
  <si>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</si>
  <si>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</si>
  <si>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</si>
  <si>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</si>
  <si>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</si>
  <si>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</si>
  <si>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</si>
  <si>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</si>
  <si>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</si>
  <si>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</si>
  <si>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</si>
  <si>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</si>
  <si>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</si>
  <si>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</si>
  <si>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</si>
  <si>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</si>
  <si>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</si>
  <si>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</si>
  <si>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</si>
  <si>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</si>
  <si>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</si>
  <si>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</si>
  <si>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</si>
  <si>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</si>
  <si>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</si>
  <si>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</si>
  <si>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</si>
  <si>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</si>
  <si>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</si>
  <si>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</si>
  <si>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</si>
  <si>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</si>
  <si>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</si>
  <si>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</si>
  <si>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</si>
  <si>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</si>
  <si>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</si>
  <si>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</si>
  <si>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</si>
  <si>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</si>
  <si>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</si>
  <si>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</si>
  <si>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</si>
  <si>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</si>
  <si>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</si>
  <si>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</si>
  <si>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</si>
  <si>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</si>
  <si>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</si>
  <si>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</si>
  <si>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</si>
  <si>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</si>
  <si>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</si>
  <si>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</si>
  <si>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</si>
  <si>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</si>
  <si>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</si>
  <si>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</si>
  <si>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</si>
  <si>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</si>
  <si>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</si>
  <si>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</si>
  <si>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</si>
  <si>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</si>
  <si>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</si>
  <si>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</si>
  <si>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</si>
  <si>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</si>
  <si>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</si>
  <si>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</si>
  <si>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</si>
  <si>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</si>
  <si>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</si>
  <si>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</si>
  <si>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</si>
  <si>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</si>
  <si>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</si>
  <si>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</si>
  <si>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</si>
  <si>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</si>
  <si>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</si>
  <si>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</si>
  <si>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</si>
  <si>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</si>
  <si>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</si>
  <si>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</si>
  <si>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</si>
  <si>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</si>
  <si>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</si>
  <si>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</si>
  <si>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</si>
  <si>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</si>
  <si>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</si>
  <si>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</si>
  <si>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</si>
  <si>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</si>
  <si>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</si>
  <si>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</si>
  <si>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</si>
  <si>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</si>
  <si>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</si>
  <si>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</si>
  <si>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</si>
  <si>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</si>
  <si>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</si>
  <si>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</si>
  <si>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</si>
  <si>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</si>
  <si>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</si>
  <si>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</si>
  <si>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</si>
  <si>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</si>
  <si>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</si>
  <si>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</si>
  <si>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</si>
  <si>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</si>
  <si>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</si>
  <si>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</si>
  <si>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</si>
  <si>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</si>
  <si>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</si>
  <si>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</si>
  <si>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</si>
  <si>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</si>
  <si>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</si>
  <si>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</si>
  <si>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</si>
  <si>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</si>
  <si>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</si>
  <si>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</si>
  <si>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</si>
  <si>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</si>
  <si>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</si>
  <si>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</si>
  <si>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</si>
  <si>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</si>
  <si>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</si>
  <si>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</si>
  <si>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</si>
  <si>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</si>
  <si>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</si>
  <si>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</si>
  <si>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</si>
  <si>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</si>
  <si>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</si>
  <si>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</si>
  <si>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</si>
  <si>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</si>
  <si>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</si>
  <si>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</si>
  <si>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</si>
  <si>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</si>
  <si>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</si>
  <si>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</si>
  <si>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</si>
  <si>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</si>
  <si>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</si>
  <si>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</si>
  <si>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</si>
  <si>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</si>
  <si>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</si>
  <si>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</si>
  <si>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</si>
  <si>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</si>
  <si>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</si>
  <si>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</si>
  <si>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</si>
  <si>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</si>
  <si>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</si>
  <si>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</si>
  <si>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</si>
  <si>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</si>
  <si>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</si>
  <si>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</si>
  <si>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</si>
  <si>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</si>
  <si>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</si>
  <si>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</si>
  <si>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</si>
  <si>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</si>
  <si>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</si>
  <si>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</si>
  <si>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</si>
  <si>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</si>
  <si>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</si>
  <si>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</si>
  <si>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</si>
  <si>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</si>
  <si>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</si>
  <si>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</si>
  <si>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</si>
  <si>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</si>
  <si>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</si>
  <si>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</si>
  <si>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</si>
  <si>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</si>
  <si>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</si>
  <si>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</si>
  <si>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</si>
  <si>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</si>
  <si>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</si>
  <si>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</si>
  <si>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</si>
  <si>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</si>
  <si>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</si>
  <si>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</si>
  <si>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</si>
  <si>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</si>
  <si>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</si>
  <si>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</si>
  <si>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</si>
  <si>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</si>
  <si>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</si>
  <si>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</si>
  <si>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</si>
  <si>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</si>
  <si>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</si>
  <si>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</si>
  <si>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</si>
  <si>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</si>
  <si>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</si>
  <si>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</si>
  <si>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</si>
  <si>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</si>
  <si>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</si>
  <si>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</si>
  <si>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</si>
  <si>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</si>
  <si>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</si>
  <si>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</si>
  <si>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</si>
  <si>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</si>
  <si>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</si>
  <si>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</si>
  <si>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</si>
  <si>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</si>
  <si>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</si>
  <si>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</si>
  <si>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</si>
  <si>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</si>
  <si>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</si>
  <si>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</si>
  <si>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</si>
  <si>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</si>
  <si>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</si>
  <si>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</si>
  <si>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</si>
  <si>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</si>
  <si>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</si>
  <si>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</si>
  <si>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</si>
  <si>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</si>
  <si>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</si>
  <si>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</si>
  <si>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</si>
  <si>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</si>
  <si>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</si>
  <si>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</si>
  <si>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</si>
  <si>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</si>
  <si>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</si>
  <si>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</si>
  <si>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</si>
  <si>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</si>
  <si>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</si>
  <si>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</si>
  <si>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</si>
  <si>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</si>
  <si>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</si>
  <si>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</si>
  <si>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</si>
  <si>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</si>
  <si>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</si>
  <si>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</si>
  <si>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</si>
  <si>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</si>
  <si>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</si>
  <si>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</si>
  <si>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</si>
  <si>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</si>
  <si>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</si>
  <si>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</si>
  <si>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</si>
  <si>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</si>
  <si>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</si>
  <si>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</si>
  <si>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</si>
  <si>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</si>
  <si>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</si>
  <si>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</si>
  <si>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</si>
  <si>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</si>
  <si>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</si>
  <si>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</si>
  <si>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</si>
  <si>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</si>
  <si>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</si>
  <si>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</si>
  <si>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</si>
  <si>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</si>
  <si>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</si>
  <si>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</si>
  <si>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</si>
  <si>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</si>
  <si>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</si>
  <si>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</si>
  <si>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</si>
  <si>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</si>
  <si>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</si>
  <si>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</si>
  <si>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</si>
  <si>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</si>
  <si>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</si>
  <si>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</si>
  <si>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</si>
  <si>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</si>
  <si>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</si>
  <si>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</si>
  <si>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</si>
  <si>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</si>
  <si>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</si>
  <si>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</si>
  <si>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</si>
  <si>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</si>
  <si>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</si>
  <si>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</si>
  <si>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</si>
  <si>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</si>
  <si>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</si>
  <si>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</si>
  <si>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</si>
  <si>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</si>
  <si>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</si>
  <si>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</si>
  <si>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</si>
  <si>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</si>
  <si>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</si>
  <si>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</si>
  <si>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</si>
  <si>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</si>
  <si>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</si>
  <si>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</si>
  <si>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</si>
  <si>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</si>
  <si>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</si>
  <si>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</si>
  <si>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</si>
  <si>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</si>
  <si>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</si>
  <si>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</si>
  <si>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</si>
  <si>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</si>
  <si>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</si>
  <si>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</si>
  <si>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</si>
  <si>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</si>
  <si>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</si>
  <si>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</si>
  <si>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</si>
  <si>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</si>
  <si>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</si>
  <si>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</si>
  <si>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</si>
  <si>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</si>
  <si>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</si>
  <si>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</si>
  <si>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</si>
  <si>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</si>
  <si>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</si>
  <si>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</si>
  <si>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</si>
  <si>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</si>
  <si>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</si>
  <si>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</si>
  <si>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</si>
  <si>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</si>
  <si>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</si>
  <si>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</si>
  <si>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</si>
  <si>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</si>
  <si>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</si>
  <si>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</si>
  <si>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</si>
  <si>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</si>
  <si>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</si>
  <si>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</si>
  <si>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</si>
  <si>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</si>
  <si>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</si>
  <si>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</si>
  <si>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</si>
  <si>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</si>
  <si>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</si>
  <si>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</si>
  <si>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</si>
  <si>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</si>
  <si>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</si>
  <si>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</si>
  <si>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</si>
  <si>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</si>
  <si>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</si>
  <si>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</si>
  <si>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</si>
  <si>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</si>
  <si>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</si>
  <si>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</si>
  <si>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</si>
  <si>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</si>
  <si>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</si>
  <si>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</si>
  <si>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</si>
  <si>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</si>
  <si>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</si>
  <si>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</si>
  <si>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</si>
  <si>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</si>
  <si>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</si>
  <si>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</si>
  <si>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</si>
  <si>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</si>
  <si>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</si>
  <si>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</si>
  <si>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</si>
  <si>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</si>
  <si>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</si>
  <si>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</si>
  <si>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</si>
  <si>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</si>
  <si>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</si>
  <si>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</si>
  <si>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</si>
  <si>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</si>
  <si>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</si>
  <si>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</si>
  <si>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</si>
  <si>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</si>
  <si>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</si>
  <si>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</si>
  <si>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</si>
  <si>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</si>
  <si>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</si>
  <si>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</si>
  <si>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</si>
  <si>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</si>
  <si>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</si>
  <si>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</si>
  <si>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</si>
  <si>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</si>
  <si>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</si>
  <si>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</si>
  <si>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</si>
  <si>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</si>
  <si>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</si>
  <si>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</si>
  <si>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</si>
  <si>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</si>
  <si>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</si>
  <si>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</si>
  <si>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</si>
  <si>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</si>
  <si>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</si>
  <si>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</si>
  <si>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</si>
  <si>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</si>
  <si>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</si>
  <si>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</si>
  <si>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</si>
  <si>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</si>
  <si>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</si>
  <si>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</si>
  <si>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</si>
  <si>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</si>
  <si>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</si>
  <si>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</si>
  <si>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</si>
  <si>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</si>
  <si>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</si>
  <si>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</si>
  <si>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</si>
  <si>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</si>
  <si>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</si>
  <si>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</si>
  <si>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</si>
  <si>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</si>
  <si>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</si>
  <si>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</si>
  <si>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</si>
  <si>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</si>
  <si>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</si>
  <si>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</si>
  <si>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</si>
  <si>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</si>
  <si>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</si>
  <si>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</si>
  <si>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</si>
  <si>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</si>
  <si>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</si>
  <si>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</si>
  <si>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</si>
  <si>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</si>
  <si>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</si>
  <si>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</si>
  <si>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</si>
  <si>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</si>
  <si>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</si>
  <si>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</si>
  <si>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</si>
  <si>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</si>
  <si>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</si>
  <si>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</si>
  <si>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</si>
  <si>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</si>
  <si>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</si>
  <si>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</si>
  <si>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</si>
  <si>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</si>
  <si>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</si>
  <si>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</si>
  <si>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</si>
  <si>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</si>
  <si>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</si>
  <si>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</si>
  <si>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</si>
  <si>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</si>
  <si>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</si>
  <si>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</si>
  <si>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</si>
  <si>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</si>
  <si>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</si>
  <si>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</si>
  <si>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</si>
  <si>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</si>
  <si>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</si>
  <si>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</si>
  <si>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</si>
  <si>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</si>
  <si>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</si>
  <si>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</si>
  <si>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</si>
  <si>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</si>
  <si>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</si>
  <si>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</si>
  <si>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</si>
  <si>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</si>
  <si>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</si>
  <si>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</si>
  <si>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</si>
  <si>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</si>
  <si>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</si>
  <si>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</si>
  <si>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</si>
  <si>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</si>
  <si>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</si>
  <si>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</si>
  <si>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</si>
  <si>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</si>
  <si>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</si>
  <si>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</si>
  <si>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</si>
  <si>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</si>
  <si>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</si>
  <si>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</si>
  <si>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</si>
  <si>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</si>
  <si>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</si>
  <si>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</si>
  <si>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</si>
  <si>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</si>
  <si>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</si>
  <si>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</si>
  <si>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</si>
  <si>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</si>
  <si>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</si>
  <si>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</si>
  <si>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</si>
  <si>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</si>
  <si>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</si>
  <si>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</si>
  <si>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</si>
  <si>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</si>
  <si>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</si>
  <si>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</si>
  <si>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</si>
  <si>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</si>
  <si>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</si>
  <si>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</si>
  <si>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</si>
  <si>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</si>
  <si>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</si>
  <si>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</si>
  <si>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</si>
  <si>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</si>
  <si>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</si>
  <si>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</si>
  <si>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</si>
  <si>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</si>
  <si>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</si>
  <si>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</si>
  <si>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</si>
  <si>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</si>
  <si>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</si>
  <si>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</si>
  <si>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</si>
  <si>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</si>
  <si>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</si>
  <si>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</si>
  <si>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</si>
  <si>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</si>
  <si>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</si>
  <si>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</si>
  <si>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</si>
  <si>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</si>
  <si>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</si>
  <si>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</si>
  <si>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</si>
  <si>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</si>
  <si>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</si>
  <si>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</si>
  <si>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</si>
  <si>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</si>
  <si>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</si>
  <si>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</si>
  <si>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</si>
  <si>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</si>
  <si>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</si>
  <si>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</si>
  <si>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</si>
  <si>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</si>
  <si>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</si>
  <si>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</si>
  <si>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</si>
  <si>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</si>
  <si>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</si>
  <si>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</si>
  <si>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</si>
  <si>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</si>
  <si>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</si>
  <si>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</si>
  <si>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</si>
  <si>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</si>
  <si>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</si>
  <si>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</si>
  <si>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</si>
  <si>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</si>
  <si>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</si>
  <si>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</si>
  <si>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</si>
  <si>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</si>
  <si>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</si>
  <si>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</si>
  <si>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</si>
  <si>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</si>
  <si>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</si>
  <si>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</si>
  <si>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</si>
  <si>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</si>
  <si>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</si>
  <si>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</si>
  <si>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</si>
  <si>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</si>
  <si>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</si>
  <si>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</si>
  <si>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</si>
  <si>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</si>
  <si>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</si>
  <si>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</si>
  <si>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</si>
  <si>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</si>
  <si>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</si>
  <si>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</si>
  <si>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</si>
  <si>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</si>
  <si>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</si>
  <si>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</si>
  <si>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</si>
  <si>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</si>
  <si>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</si>
  <si>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</si>
  <si>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</si>
  <si>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</si>
  <si>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</si>
  <si>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</si>
  <si>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</si>
  <si>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</si>
  <si>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</si>
  <si>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</si>
  <si>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</si>
  <si>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</si>
  <si>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</si>
  <si>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</si>
  <si>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</si>
  <si>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</si>
  <si>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</si>
  <si>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</si>
  <si>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</si>
  <si>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</si>
  <si>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</si>
  <si>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</si>
  <si>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</si>
  <si>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</si>
  <si>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</si>
  <si>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</si>
  <si>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</si>
  <si>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</si>
  <si>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</si>
  <si>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</si>
  <si>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</si>
  <si>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</si>
  <si>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</si>
  <si>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</si>
  <si>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</si>
  <si>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</si>
  <si>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</si>
  <si>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</si>
  <si>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</si>
  <si>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</si>
  <si>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</si>
  <si>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</si>
  <si>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</si>
  <si>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</si>
  <si>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</si>
  <si>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</si>
  <si>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</si>
  <si>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</si>
  <si>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</si>
  <si>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</si>
  <si>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</si>
  <si>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</si>
  <si>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</si>
  <si>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</si>
  <si>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</si>
  <si>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</si>
  <si>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</si>
  <si>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</si>
  <si>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</si>
  <si>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</si>
  <si>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</si>
  <si>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</si>
  <si>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</si>
  <si>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</si>
  <si>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</si>
  <si>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</si>
  <si>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</si>
  <si>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</si>
  <si>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</si>
  <si>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</si>
  <si>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</si>
  <si>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</si>
  <si>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</si>
  <si>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</si>
  <si>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</si>
  <si>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</si>
  <si>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</si>
  <si>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</si>
  <si>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</si>
  <si>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</si>
  <si>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</si>
  <si>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</si>
  <si>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</si>
  <si>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</si>
  <si>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</si>
  <si>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</si>
  <si>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</si>
  <si>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</si>
  <si>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</si>
  <si>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</si>
  <si>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</si>
  <si>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</si>
  <si>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</si>
  <si>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</si>
  <si>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</si>
  <si>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</si>
  <si>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</si>
  <si>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</si>
  <si>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</si>
  <si>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</si>
  <si>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</si>
  <si>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</si>
  <si>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</si>
  <si>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</si>
  <si>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</si>
  <si>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</si>
  <si>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</si>
  <si>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</si>
  <si>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</si>
  <si>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</si>
  <si>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</si>
  <si>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</si>
  <si>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</si>
  <si>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</si>
  <si>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</si>
  <si>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</si>
  <si>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</si>
  <si>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</si>
  <si>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</si>
  <si>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</si>
  <si>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</si>
  <si>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</si>
  <si>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</si>
  <si>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</si>
  <si>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</si>
  <si>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</si>
  <si>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</si>
  <si>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</si>
  <si>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</si>
  <si>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</si>
  <si>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</si>
  <si>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</si>
  <si>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</si>
  <si>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</si>
  <si>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</si>
  <si>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</si>
  <si>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</si>
  <si>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</si>
  <si>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</si>
  <si>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</si>
  <si>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</si>
  <si>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</si>
  <si>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</si>
  <si>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</si>
  <si>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</si>
  <si>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</si>
  <si>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</si>
  <si>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</si>
  <si>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</si>
  <si>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</si>
  <si>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</si>
  <si>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</si>
  <si>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</si>
  <si>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</si>
  <si>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</si>
  <si>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</si>
  <si>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</si>
  <si>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</si>
  <si>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</si>
  <si>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</si>
  <si>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</si>
  <si>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</si>
  <si>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</si>
  <si>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</si>
  <si>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</si>
  <si>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</si>
  <si>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</si>
  <si>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</si>
  <si>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</si>
  <si>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</si>
  <si>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</si>
  <si>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</si>
  <si>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</si>
  <si>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</si>
  <si>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</si>
  <si>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</si>
  <si>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</si>
  <si>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</si>
  <si>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</si>
  <si>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</si>
  <si>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</si>
  <si>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</si>
  <si>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</si>
  <si>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</si>
  <si>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</si>
  <si>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</si>
  <si>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</si>
  <si>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</si>
  <si>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</si>
  <si>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</si>
  <si>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</si>
  <si>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</si>
  <si>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</si>
  <si>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</si>
  <si>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</si>
  <si>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</si>
  <si>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</si>
  <si>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</si>
  <si>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</si>
  <si>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</si>
  <si>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</si>
  <si>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</si>
  <si>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</si>
  <si>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</si>
  <si>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</si>
  <si>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</si>
  <si>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</si>
  <si>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</si>
  <si>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</si>
  <si>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</si>
  <si>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</si>
  <si>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</si>
  <si>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</si>
  <si>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</si>
  <si>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</si>
  <si>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</si>
  <si>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</si>
  <si>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</si>
  <si>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</si>
  <si>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</si>
  <si>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</si>
  <si>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</si>
  <si>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</si>
  <si>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</si>
  <si>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</si>
  <si>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</si>
  <si>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</si>
  <si>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</si>
  <si>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</si>
  <si>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</si>
  <si>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</si>
  <si>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</si>
  <si>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</si>
  <si>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</si>
  <si>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</si>
  <si>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</si>
  <si>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</si>
  <si>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</si>
  <si>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</si>
  <si>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</si>
  <si>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</si>
  <si>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</si>
  <si>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</si>
  <si>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</si>
  <si>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</si>
  <si>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</si>
  <si>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</si>
  <si>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</si>
  <si>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</si>
  <si>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</si>
  <si>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</si>
  <si>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</si>
  <si>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</si>
  <si>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</si>
  <si>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</si>
  <si>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</si>
  <si>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</si>
  <si>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</si>
  <si>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</si>
  <si>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</si>
  <si>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</si>
  <si>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</si>
  <si>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</si>
  <si>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</si>
  <si>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</si>
  <si>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</si>
  <si>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</si>
  <si>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</si>
  <si>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</si>
  <si>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</si>
  <si>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</si>
  <si>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</si>
  <si>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</si>
  <si>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</si>
  <si>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</si>
  <si>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</si>
  <si>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</si>
  <si>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</si>
  <si>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</si>
  <si>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</si>
  <si>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</si>
  <si>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</si>
  <si>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</si>
  <si>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</si>
  <si>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</si>
  <si>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</si>
  <si>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</si>
  <si>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</si>
  <si>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</si>
  <si>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</si>
  <si>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</si>
  <si>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</si>
  <si>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</si>
  <si>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</si>
  <si>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</si>
  <si>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</si>
  <si>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</si>
  <si>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</si>
  <si>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</si>
  <si>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</si>
  <si>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</si>
  <si>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</si>
  <si>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</si>
  <si>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</si>
  <si>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</si>
  <si>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</si>
  <si>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</si>
  <si>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</si>
  <si>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</si>
  <si>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</si>
  <si>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</si>
  <si>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</si>
  <si>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</si>
  <si>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</si>
  <si>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</si>
  <si>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</si>
  <si>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</si>
  <si>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</si>
  <si>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</si>
  <si>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</si>
  <si>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</si>
  <si>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</si>
  <si>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</si>
  <si>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</si>
  <si>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</si>
  <si>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</si>
  <si>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</si>
  <si>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</si>
  <si>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</si>
  <si>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</si>
  <si>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</si>
  <si>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</si>
  <si>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</si>
  <si>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</si>
  <si>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</si>
  <si>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</si>
  <si>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</si>
  <si>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</si>
  <si>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</si>
  <si>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</si>
  <si>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</si>
  <si>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</si>
  <si>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</si>
  <si>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</si>
  <si>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</si>
  <si>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</si>
  <si>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</si>
  <si>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</si>
  <si>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</si>
  <si>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</si>
  <si>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</si>
  <si>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</si>
  <si>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</si>
  <si>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</si>
  <si>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</si>
  <si>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</si>
  <si>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</si>
  <si>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</si>
  <si>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</si>
  <si>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</si>
  <si>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</si>
  <si>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</si>
  <si>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</si>
  <si>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</si>
  <si>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</si>
  <si>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</si>
  <si>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</si>
  <si>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</si>
  <si>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</si>
  <si>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</si>
  <si>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</si>
  <si>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</si>
  <si>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</si>
  <si>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</si>
  <si>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</si>
  <si>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</si>
  <si>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</si>
  <si>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</si>
  <si>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</si>
  <si>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</si>
  <si>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</si>
  <si>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</si>
  <si>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</si>
  <si>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</si>
  <si>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</si>
  <si>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</si>
  <si>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</si>
  <si>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</si>
  <si>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</si>
  <si>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</si>
  <si>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</si>
  <si>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</si>
  <si>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</si>
  <si>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</si>
  <si>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</si>
  <si>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</si>
  <si>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</si>
  <si>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</si>
  <si>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</si>
  <si>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</si>
  <si>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</si>
  <si>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</si>
  <si>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</si>
  <si>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</si>
  <si>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</si>
  <si>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</si>
  <si>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</si>
  <si>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</si>
  <si>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</si>
  <si>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</si>
  <si>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</si>
  <si>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</si>
  <si>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</si>
  <si>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</si>
  <si>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</si>
  <si>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</si>
  <si>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</si>
  <si>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</si>
  <si>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</si>
  <si>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</si>
  <si>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</si>
  <si>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</si>
  <si>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</si>
  <si>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</si>
  <si>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</si>
  <si>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</si>
  <si>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</si>
  <si>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</si>
  <si>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</si>
  <si>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</si>
  <si>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</si>
  <si>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</si>
  <si>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</si>
  <si>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</si>
  <si>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</si>
  <si>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</si>
  <si>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</si>
  <si>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</si>
  <si>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</si>
  <si>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</si>
  <si>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</si>
  <si>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</si>
  <si>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</si>
  <si>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</si>
  <si>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</si>
  <si>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</si>
  <si>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</si>
  <si>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</si>
  <si>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</si>
  <si>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</si>
  <si>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</si>
  <si>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</si>
  <si>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</si>
  <si>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</si>
  <si>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</si>
  <si>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</si>
  <si>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</si>
  <si>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</si>
  <si>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</si>
  <si>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</si>
  <si>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</si>
  <si>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</si>
  <si>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</si>
  <si>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</si>
  <si>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</si>
  <si>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</si>
  <si>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</si>
  <si>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</si>
  <si>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</si>
  <si>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</si>
  <si>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</si>
  <si>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</si>
  <si>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</si>
  <si>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</si>
  <si>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</si>
  <si>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</si>
  <si>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</si>
  <si>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</si>
  <si>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</si>
  <si>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</si>
  <si>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</si>
  <si>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</si>
  <si>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</si>
  <si>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</si>
  <si>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</si>
  <si>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</si>
  <si>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</si>
  <si>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</si>
  <si>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</si>
  <si>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</si>
  <si>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</si>
  <si>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</si>
  <si>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</si>
  <si>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</si>
  <si>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</si>
  <si>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</si>
  <si>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</si>
  <si>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</si>
  <si>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</si>
  <si>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</si>
  <si>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</si>
  <si>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</si>
  <si>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</si>
  <si>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</si>
  <si>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</si>
  <si>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</si>
  <si>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</si>
  <si>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</si>
  <si>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</si>
  <si>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</si>
  <si>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</si>
  <si>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</si>
  <si>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</si>
  <si>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</si>
  <si>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</si>
  <si>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</si>
  <si>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</si>
  <si>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</si>
  <si>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</si>
  <si>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</si>
  <si>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</si>
  <si>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</si>
  <si>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</si>
  <si>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</si>
  <si>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</si>
  <si>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</si>
  <si>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</si>
  <si>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</si>
  <si>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</si>
  <si>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</si>
  <si>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</si>
  <si>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</si>
  <si>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</si>
  <si>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</si>
  <si>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</si>
  <si>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</si>
  <si>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</si>
  <si>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</si>
  <si>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</si>
  <si>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</si>
  <si>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</si>
  <si>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</si>
  <si>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</si>
  <si>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</si>
  <si>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</si>
  <si>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</si>
  <si>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</si>
  <si>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</si>
  <si>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</si>
  <si>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</si>
  <si>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</si>
  <si>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</si>
  <si>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</si>
  <si>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</si>
  <si>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</si>
  <si>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</si>
  <si>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</si>
  <si>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</si>
  <si>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</si>
  <si>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</si>
  <si>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</si>
  <si>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</si>
  <si>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</si>
  <si>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</si>
  <si>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</si>
  <si>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</si>
  <si>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</si>
  <si>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</si>
  <si>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</si>
  <si>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</si>
  <si>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</si>
  <si>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</si>
  <si>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</si>
  <si>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</si>
  <si>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</si>
  <si>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</si>
  <si>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</si>
  <si>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</si>
  <si>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</si>
  <si>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</si>
  <si>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</si>
  <si>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</si>
  <si>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</si>
  <si>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</si>
  <si>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</si>
  <si>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</si>
  <si>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</si>
  <si>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</si>
  <si>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</si>
  <si>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</si>
  <si>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</si>
  <si>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</si>
  <si>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</si>
  <si>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</si>
  <si>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</si>
  <si>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</si>
  <si>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</si>
  <si>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</si>
  <si>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</si>
  <si>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</si>
  <si>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</si>
  <si>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</si>
  <si>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</si>
  <si>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</si>
  <si>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</si>
  <si>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</si>
  <si>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</si>
  <si>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</si>
  <si>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</si>
  <si>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</si>
  <si>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</si>
  <si>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</si>
  <si>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</si>
  <si>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</si>
  <si>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</si>
  <si>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</si>
  <si>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</si>
  <si>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</si>
  <si>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</si>
  <si>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</si>
  <si>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</si>
  <si>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</si>
  <si>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</si>
  <si>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</si>
  <si>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</si>
  <si>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</si>
  <si>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</si>
  <si>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</si>
  <si>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</si>
  <si>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</si>
  <si>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</si>
  <si>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</si>
  <si>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</si>
  <si>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</si>
  <si>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</si>
  <si>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</si>
  <si>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</si>
  <si>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</si>
  <si>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</si>
  <si>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</si>
  <si>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</si>
  <si>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</si>
  <si>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</si>
  <si>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</si>
  <si>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</si>
  <si>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</si>
  <si>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</si>
  <si>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</si>
  <si>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</si>
  <si>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</si>
  <si>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</si>
  <si>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</si>
  <si>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</si>
  <si>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</si>
  <si>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</si>
  <si>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</si>
  <si>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</si>
  <si>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</si>
  <si>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</si>
  <si>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</si>
  <si>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</si>
  <si>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</si>
  <si>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</si>
  <si>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</si>
  <si>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</si>
  <si>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</si>
  <si>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</si>
  <si>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</si>
  <si>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</si>
  <si>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</si>
  <si>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</si>
  <si>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</si>
  <si>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</si>
  <si>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</si>
  <si>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</si>
  <si>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</si>
  <si>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</si>
  <si>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</si>
  <si>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</si>
  <si>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</si>
  <si>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</si>
  <si>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</si>
  <si>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</si>
  <si>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</si>
  <si>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</si>
  <si>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</si>
  <si>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</si>
  <si>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</si>
  <si>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</si>
  <si>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</si>
  <si>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</si>
  <si>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</si>
  <si>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</si>
  <si>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</si>
  <si>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</si>
  <si>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</si>
  <si>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</si>
  <si>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</si>
  <si>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</si>
  <si>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</si>
  <si>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</si>
  <si>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</si>
  <si>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</si>
  <si>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</si>
  <si>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</si>
  <si>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</si>
  <si>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</si>
  <si>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</si>
  <si>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</si>
  <si>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</si>
  <si>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</si>
  <si>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</si>
  <si>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</si>
  <si>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</si>
  <si>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</si>
  <si>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</si>
  <si>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</si>
  <si>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</si>
  <si>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</si>
  <si>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</si>
  <si>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</si>
  <si>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</si>
  <si>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</si>
  <si>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</si>
  <si>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</si>
  <si>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</si>
  <si>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</si>
  <si>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</si>
  <si>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</si>
  <si>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</si>
  <si>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</si>
  <si>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</si>
  <si>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</si>
  <si>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</si>
  <si>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</si>
  <si>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</si>
  <si>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</si>
  <si>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</si>
  <si>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</si>
  <si>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</si>
  <si>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</si>
  <si>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</si>
  <si>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</si>
  <si>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</si>
  <si>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</si>
  <si>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</si>
  <si>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</si>
  <si>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</si>
  <si>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</si>
  <si>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</si>
  <si>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</si>
  <si>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</si>
  <si>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</si>
  <si>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</si>
  <si>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</si>
  <si>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</si>
  <si>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</si>
  <si>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</si>
  <si>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</si>
  <si>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</si>
  <si>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</si>
  <si>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</si>
  <si>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</si>
  <si>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</si>
  <si>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</si>
  <si>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</si>
  <si>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</si>
  <si>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</si>
  <si>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</si>
  <si>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</si>
  <si>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</si>
  <si>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</si>
  <si>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</si>
  <si>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</si>
  <si>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</si>
  <si>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</si>
  <si>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</si>
  <si>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</si>
  <si>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</si>
  <si>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</si>
  <si>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</si>
  <si>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</si>
  <si>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</si>
  <si>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</si>
  <si>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</si>
  <si>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</si>
  <si>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</si>
  <si>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</si>
  <si>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</si>
  <si>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</si>
  <si>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</si>
  <si>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</si>
  <si>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</si>
  <si>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</si>
  <si>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</si>
  <si>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</si>
  <si>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</si>
  <si>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</si>
  <si>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</si>
  <si>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</si>
  <si>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</si>
  <si>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</si>
  <si>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</si>
  <si>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</si>
  <si>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</si>
  <si>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</si>
  <si>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</si>
  <si>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</si>
  <si>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</si>
  <si>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</si>
  <si>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</si>
  <si>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</si>
  <si>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</si>
  <si>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</si>
  <si>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</si>
  <si>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</si>
  <si>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</si>
  <si>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</si>
  <si>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</si>
  <si>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</si>
  <si>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</si>
  <si>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</si>
  <si>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</si>
  <si>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</si>
  <si>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</si>
  <si>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</si>
  <si>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</si>
  <si>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</si>
  <si>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</si>
  <si>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</si>
  <si>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</si>
  <si>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</si>
  <si>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</si>
  <si>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</si>
  <si>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</si>
  <si>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</si>
  <si>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</si>
  <si>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</si>
  <si>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</si>
  <si>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</si>
  <si>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</si>
  <si>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</si>
  <si>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</si>
  <si>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</si>
  <si>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</si>
  <si>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</si>
  <si>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</si>
  <si>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</si>
  <si>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</si>
  <si>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</si>
  <si>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</si>
  <si>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</si>
  <si>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</si>
  <si>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</si>
  <si>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</si>
  <si>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</si>
  <si>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</si>
  <si>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</si>
  <si>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</si>
  <si>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</si>
  <si>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</si>
  <si>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</si>
  <si>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</si>
  <si>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</si>
  <si>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</si>
  <si>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</si>
  <si>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</si>
  <si>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</si>
  <si>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</si>
  <si>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</si>
  <si>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</si>
  <si>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</si>
  <si>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</si>
  <si>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</si>
  <si>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</si>
  <si>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</si>
  <si>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</si>
  <si>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</si>
  <si>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</si>
  <si>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</si>
  <si>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</si>
  <si>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</si>
  <si>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</si>
  <si>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</si>
  <si>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</si>
  <si>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</si>
  <si>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</si>
  <si>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</si>
  <si>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</si>
  <si>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</si>
  <si>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</si>
  <si>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</si>
  <si>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</si>
  <si>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</si>
  <si>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</si>
  <si>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</si>
  <si>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</si>
  <si>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</si>
  <si>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</si>
  <si>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</si>
  <si>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</si>
  <si>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</si>
  <si>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</si>
  <si>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</si>
  <si>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</si>
  <si>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</si>
  <si>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</si>
  <si>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</si>
  <si>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</si>
  <si>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</si>
  <si>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</si>
  <si>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</si>
  <si>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</si>
  <si>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</si>
  <si>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</si>
  <si>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</si>
  <si>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</si>
  <si>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</si>
  <si>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</si>
  <si>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</si>
  <si>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</si>
  <si>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</si>
  <si>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</si>
  <si>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</si>
  <si>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</si>
  <si>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</si>
  <si>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</si>
  <si>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</si>
  <si>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</si>
  <si>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</si>
  <si>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</si>
  <si>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</si>
  <si>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</si>
  <si>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</si>
  <si>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</si>
  <si>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</si>
  <si>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</si>
  <si>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</si>
  <si>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</si>
  <si>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</si>
  <si>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</si>
  <si>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</si>
  <si>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</si>
  <si>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</si>
  <si>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</si>
  <si>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</si>
  <si>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</si>
  <si>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</si>
  <si>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</si>
  <si>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</si>
  <si>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</si>
  <si>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</si>
  <si>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</si>
  <si>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</si>
  <si>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</si>
  <si>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</si>
  <si>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</si>
  <si>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</si>
  <si>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</si>
  <si>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</si>
  <si>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</si>
  <si>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</si>
  <si>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</si>
  <si>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</si>
  <si>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</si>
  <si>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</si>
  <si>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</si>
  <si>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</si>
  <si>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</si>
  <si>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</si>
  <si>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</si>
  <si>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</si>
  <si>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</si>
  <si>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</si>
  <si>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</si>
  <si>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</si>
  <si>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</si>
  <si>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</si>
  <si>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</si>
  <si>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</si>
  <si>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</si>
  <si>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</si>
  <si>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</si>
  <si>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</si>
  <si>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</si>
  <si>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</si>
  <si>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</si>
  <si>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</si>
  <si>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</si>
  <si>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</si>
  <si>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</si>
  <si>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</si>
  <si>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</si>
  <si>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</si>
  <si>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</si>
  <si>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</si>
  <si>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</si>
  <si>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</si>
  <si>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</si>
  <si>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</si>
  <si>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</si>
  <si>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</si>
  <si>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</si>
  <si>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</si>
  <si>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</si>
  <si>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</si>
  <si>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</si>
  <si>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</si>
  <si>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</si>
  <si>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</si>
  <si>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</si>
  <si>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</si>
  <si>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</si>
  <si>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</si>
  <si>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</si>
  <si>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</si>
  <si>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</si>
  <si>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</si>
  <si>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</si>
  <si>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</si>
  <si>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</si>
  <si>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</si>
  <si>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</si>
  <si>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</si>
  <si>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</si>
  <si>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</si>
  <si>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</si>
  <si>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</si>
  <si>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</si>
  <si>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</si>
  <si>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</si>
  <si>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</si>
  <si>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</si>
  <si>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</si>
  <si>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</si>
  <si>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</si>
  <si>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</si>
  <si>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</si>
  <si>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</si>
  <si>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</si>
  <si>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</si>
  <si>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</si>
  <si>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</si>
  <si>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</si>
  <si>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</si>
  <si>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</si>
  <si>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</si>
  <si>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</si>
  <si>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</si>
  <si>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</si>
  <si>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</si>
  <si>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</si>
  <si>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</si>
  <si>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</si>
  <si>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</si>
  <si>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</si>
  <si>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</si>
  <si>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</si>
  <si>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</si>
  <si>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</si>
  <si>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</si>
  <si>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</si>
  <si>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</si>
  <si>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</si>
  <si>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</si>
  <si>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</si>
  <si>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</si>
  <si>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</si>
  <si>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</si>
  <si>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</si>
  <si>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</si>
  <si>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</si>
  <si>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</si>
  <si>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</si>
  <si>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</si>
  <si>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</si>
  <si>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</si>
  <si>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</si>
  <si>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</si>
  <si>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</si>
  <si>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</si>
  <si>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</si>
  <si>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</si>
  <si>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</si>
  <si>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</si>
  <si>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</si>
  <si>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</si>
  <si>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</si>
  <si>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</si>
  <si>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</si>
  <si>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</si>
  <si>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</si>
  <si>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</si>
  <si>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</si>
  <si>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</si>
  <si>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</si>
  <si>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</si>
  <si>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</si>
  <si>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</si>
  <si>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</si>
  <si>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</si>
  <si>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</si>
  <si>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</si>
  <si>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</si>
  <si>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</si>
  <si>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</si>
  <si>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</si>
  <si>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</si>
  <si>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</si>
  <si>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</si>
  <si>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</si>
  <si>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</si>
  <si>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</si>
  <si>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</si>
  <si>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</si>
  <si>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</si>
  <si>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</si>
  <si>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</si>
  <si>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</si>
  <si>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</si>
  <si>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</si>
  <si>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</si>
  <si>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</si>
  <si>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</si>
  <si>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</si>
  <si>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</si>
  <si>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</si>
  <si>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</si>
  <si>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</si>
  <si>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</si>
  <si>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</si>
  <si>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</si>
  <si>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</si>
  <si>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</si>
  <si>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</si>
  <si>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</si>
  <si>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</si>
  <si>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</si>
  <si>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</si>
  <si>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</si>
  <si>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</si>
  <si>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</si>
  <si>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</si>
  <si>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</si>
  <si>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</si>
  <si>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</si>
  <si>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</si>
  <si>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</si>
  <si>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</si>
  <si>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</si>
  <si>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</si>
  <si>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</si>
  <si>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</si>
  <si>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</si>
  <si>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</si>
  <si>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</si>
  <si>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</si>
  <si>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</si>
  <si>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</si>
  <si>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</si>
  <si>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</si>
  <si>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</si>
  <si>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</si>
  <si>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</si>
  <si>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</si>
  <si>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</si>
  <si>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</si>
  <si>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</si>
  <si>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</si>
  <si>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</si>
  <si>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</si>
  <si>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</si>
  <si>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</si>
  <si>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</si>
  <si>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</si>
  <si>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</si>
  <si>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</si>
  <si>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</si>
  <si>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</si>
  <si>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</si>
  <si>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</si>
  <si>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</si>
  <si>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</si>
  <si>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</si>
  <si>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</si>
  <si>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</si>
  <si>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</si>
  <si>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</si>
  <si>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</si>
  <si>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</si>
  <si>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</si>
  <si>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</si>
  <si>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</si>
  <si>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</si>
  <si>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</si>
  <si>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</si>
  <si>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</si>
  <si>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</si>
  <si>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</si>
  <si>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</si>
  <si>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</si>
  <si>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</si>
  <si>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</si>
  <si>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</si>
  <si>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</si>
  <si>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</si>
  <si>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</si>
  <si>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</si>
  <si>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</si>
  <si>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</si>
  <si>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</si>
  <si>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</si>
  <si>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</si>
  <si>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</si>
  <si>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</si>
  <si>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</si>
  <si>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</si>
  <si>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</si>
  <si>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</si>
  <si>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</si>
  <si>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</si>
  <si>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</si>
  <si>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</si>
  <si>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</si>
  <si>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</si>
  <si>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</si>
  <si>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</si>
  <si>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</si>
  <si>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</si>
  <si>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</si>
  <si>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</si>
  <si>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</si>
  <si>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</si>
  <si>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</si>
  <si>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</si>
  <si>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</si>
  <si>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</si>
  <si>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</si>
  <si>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</si>
  <si>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</si>
  <si>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</si>
  <si>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</si>
  <si>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</si>
  <si>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</si>
  <si>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</si>
  <si>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</si>
  <si>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</si>
  <si>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</si>
  <si>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</si>
  <si>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</si>
  <si>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</si>
  <si>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</si>
  <si>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</si>
  <si>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</si>
  <si>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</si>
  <si>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</si>
  <si>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</si>
  <si>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</si>
  <si>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</si>
  <si>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</si>
  <si>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</si>
  <si>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</si>
  <si>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</si>
  <si>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</si>
  <si>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</si>
  <si>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</si>
  <si>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</si>
  <si>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</si>
  <si>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</si>
  <si>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</si>
  <si>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</si>
  <si>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</si>
  <si>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</si>
  <si>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</si>
  <si>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</si>
  <si>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</si>
  <si>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</si>
  <si>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</si>
  <si>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</si>
  <si>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</si>
  <si>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</si>
  <si>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</si>
  <si>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</si>
  <si>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</si>
  <si>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</si>
  <si>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</si>
  <si>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</si>
  <si>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</si>
  <si>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</si>
  <si>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</si>
  <si>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</si>
  <si>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</si>
  <si>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</si>
  <si>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</si>
  <si>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</si>
  <si>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</si>
  <si>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</si>
  <si>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</si>
  <si>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</si>
  <si>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</si>
  <si>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</si>
  <si>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</si>
  <si>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</si>
  <si>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</si>
  <si>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</si>
  <si>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</si>
  <si>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</si>
  <si>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</si>
  <si>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</si>
  <si>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</si>
  <si>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</si>
  <si>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</si>
  <si>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</si>
  <si>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</si>
  <si>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</si>
  <si>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</si>
  <si>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</si>
  <si>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</si>
  <si>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</si>
  <si>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</si>
  <si>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</si>
  <si>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</si>
  <si>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</si>
  <si>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</si>
  <si>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</si>
  <si>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</si>
  <si>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</si>
  <si>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</si>
  <si>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</si>
  <si>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</si>
  <si>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</si>
  <si>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</si>
  <si>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</si>
  <si>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</si>
  <si>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</si>
  <si>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</si>
  <si>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</si>
  <si>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</si>
  <si>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</si>
  <si>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</si>
  <si>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</si>
  <si>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</si>
  <si>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</si>
  <si>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</si>
  <si>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</si>
  <si>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</si>
  <si>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</si>
  <si>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</si>
  <si>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</si>
  <si>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</si>
  <si>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</si>
  <si>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</si>
  <si>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</si>
  <si>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</si>
  <si>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</si>
  <si>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</si>
  <si>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</si>
  <si>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</si>
  <si>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</si>
  <si>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</si>
  <si>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</si>
  <si>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</si>
  <si>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</si>
  <si>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</si>
  <si>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</si>
  <si>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</si>
  <si>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</si>
  <si>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</si>
  <si>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</si>
  <si>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</si>
  <si>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</si>
  <si>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</si>
  <si>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</si>
  <si>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</si>
  <si>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</si>
  <si>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</si>
  <si>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</si>
  <si>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</si>
  <si>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</si>
  <si>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</si>
  <si>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</si>
  <si>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</si>
  <si>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</si>
  <si>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</si>
  <si>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</si>
  <si>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</si>
  <si>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</si>
  <si>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</si>
  <si>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</si>
  <si>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</si>
  <si>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</si>
  <si>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</si>
  <si>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</si>
  <si>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</si>
  <si>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</si>
  <si>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</si>
  <si>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</si>
  <si>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</si>
  <si>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</si>
  <si>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</si>
  <si>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</si>
  <si>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</si>
  <si>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</si>
  <si>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</si>
  <si>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</si>
  <si>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</si>
  <si>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</si>
  <si>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</si>
  <si>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</si>
  <si>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</si>
  <si>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</si>
  <si>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</si>
  <si>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</si>
  <si>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</si>
  <si>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</si>
  <si>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</si>
  <si>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</si>
  <si>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</si>
  <si>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</si>
  <si>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</si>
  <si>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</si>
  <si>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</si>
  <si>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</si>
  <si>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</si>
  <si>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</si>
  <si>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</si>
  <si>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</si>
  <si>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</si>
  <si>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</si>
  <si>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</si>
  <si>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</si>
  <si>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</si>
  <si>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</si>
  <si>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</si>
  <si>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</si>
  <si>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</si>
  <si>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</si>
  <si>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</si>
  <si>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</si>
  <si>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</si>
  <si>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</si>
  <si>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</si>
  <si>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</si>
  <si>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</si>
  <si>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</si>
  <si>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</si>
  <si>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</si>
  <si>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</si>
  <si>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</si>
  <si>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</si>
  <si>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</si>
  <si>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</si>
  <si>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</si>
  <si>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</si>
  <si>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</si>
  <si>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</si>
  <si>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</si>
  <si>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</si>
  <si>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</si>
  <si>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</si>
  <si>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</si>
  <si>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</si>
  <si>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</si>
  <si>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</si>
  <si>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</si>
  <si>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</si>
  <si>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</si>
  <si>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</si>
  <si>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</si>
  <si>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</si>
  <si>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</si>
  <si>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</si>
  <si>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</si>
  <si>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</si>
  <si>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</si>
  <si>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</si>
  <si>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</si>
  <si>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</si>
  <si>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</si>
  <si>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</si>
  <si>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</si>
  <si>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</si>
  <si>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</si>
  <si>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</si>
  <si>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</si>
  <si>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</si>
  <si>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</si>
  <si>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</si>
  <si>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</si>
  <si>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</si>
  <si>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</si>
  <si>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</si>
  <si>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</si>
  <si>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</si>
  <si>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</si>
  <si>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</si>
  <si>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</si>
  <si>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</si>
  <si>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</si>
  <si>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</si>
  <si>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</si>
  <si>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</si>
  <si>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</si>
  <si>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</si>
  <si>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</si>
  <si>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</si>
  <si>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</si>
  <si>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</si>
  <si>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</si>
  <si>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</si>
  <si>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</si>
  <si>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</si>
  <si>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</si>
  <si>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</si>
  <si>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</si>
  <si>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</si>
  <si>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</si>
  <si>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</si>
  <si>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</si>
  <si>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</si>
  <si>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</si>
  <si>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</si>
  <si>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</si>
  <si>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</si>
  <si>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</si>
  <si>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</si>
  <si>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</si>
  <si>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</si>
  <si>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</si>
  <si>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</si>
  <si>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</si>
  <si>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</si>
  <si>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</si>
  <si>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</si>
  <si>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</si>
  <si>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</si>
  <si>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</si>
  <si>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</si>
  <si>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</si>
  <si>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</si>
  <si>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</si>
  <si>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</si>
  <si>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</si>
  <si>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</si>
  <si>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</si>
  <si>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</si>
  <si>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</si>
  <si>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</si>
  <si>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</si>
  <si>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</si>
  <si>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</si>
  <si>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</si>
  <si>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</si>
  <si>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</si>
  <si>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</si>
  <si>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</si>
  <si>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</si>
  <si>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</si>
  <si>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</si>
  <si>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</si>
  <si>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</si>
  <si>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</si>
  <si>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</si>
  <si>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</si>
  <si>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</si>
  <si>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</si>
  <si>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</si>
  <si>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</si>
  <si>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</si>
  <si>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</si>
  <si>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</si>
  <si>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</si>
  <si>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</si>
  <si>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</si>
  <si>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</si>
  <si>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</si>
  <si>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</si>
  <si>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</si>
  <si>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</si>
  <si>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</si>
  <si>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</si>
  <si>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</si>
  <si>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</si>
  <si>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</si>
  <si>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</si>
  <si>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</si>
  <si>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</si>
  <si>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</si>
  <si>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</si>
  <si>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</si>
  <si>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</si>
  <si>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</si>
  <si>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</si>
  <si>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</si>
  <si>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</si>
  <si>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</si>
  <si>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</si>
  <si>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</si>
  <si>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</si>
  <si>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</si>
  <si>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</si>
  <si>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</si>
  <si>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</si>
  <si>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</si>
  <si>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</si>
  <si>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</si>
  <si>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</si>
  <si>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</si>
  <si>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</si>
  <si>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</si>
  <si>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</si>
  <si>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</si>
  <si>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</si>
  <si>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</si>
  <si>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</si>
  <si>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</si>
  <si>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</si>
  <si>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</si>
  <si>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</si>
  <si>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</si>
  <si>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</si>
  <si>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</si>
  <si>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</si>
  <si>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</si>
  <si>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</si>
  <si>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</si>
  <si>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</si>
  <si>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</si>
  <si>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</si>
  <si>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</si>
  <si>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</si>
  <si>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</si>
  <si>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</si>
  <si>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</si>
  <si>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</si>
  <si>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</si>
  <si>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</si>
  <si>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</si>
  <si>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</si>
  <si>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</si>
  <si>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</si>
  <si>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</si>
  <si>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</si>
  <si>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</si>
  <si>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</si>
  <si>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</si>
  <si>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</si>
  <si>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</si>
  <si>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</si>
  <si>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</si>
  <si>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</si>
  <si>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</si>
  <si>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</si>
  <si>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</si>
  <si>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</si>
  <si>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</si>
  <si>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</si>
  <si>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</si>
  <si>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</si>
  <si>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</si>
  <si>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</si>
  <si>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</si>
  <si>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</si>
  <si>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</si>
  <si>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</si>
  <si>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</si>
  <si>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</si>
  <si>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</si>
  <si>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</si>
  <si>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</si>
  <si>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</si>
  <si>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</si>
  <si>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</si>
  <si>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</si>
  <si>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</si>
  <si>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</si>
  <si>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</si>
  <si>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</si>
  <si>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</si>
  <si>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</si>
  <si>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</si>
  <si>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</si>
  <si>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</si>
  <si>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</si>
  <si>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</si>
  <si>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</si>
  <si>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</si>
  <si>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</si>
  <si>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</si>
  <si>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</si>
  <si>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</si>
  <si>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</si>
  <si>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</si>
  <si>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</si>
  <si>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</si>
  <si>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</si>
  <si>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</si>
  <si>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</si>
  <si>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</si>
  <si>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</si>
  <si>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</si>
  <si>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</si>
  <si>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</si>
  <si>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</si>
  <si>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</si>
  <si>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</si>
  <si>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</si>
  <si>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</si>
  <si>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</si>
  <si>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</si>
  <si>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</si>
  <si>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</si>
  <si>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</si>
  <si>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</si>
  <si>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</si>
  <si>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</si>
  <si>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</si>
  <si>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</si>
  <si>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</si>
  <si>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</si>
  <si>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</si>
  <si>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</si>
  <si>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</si>
  <si>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</si>
  <si>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</si>
  <si>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</si>
  <si>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</si>
  <si>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</si>
  <si>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</si>
  <si>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</si>
  <si>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</si>
  <si>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</si>
  <si>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</si>
  <si>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</si>
  <si>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</si>
  <si>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</si>
  <si>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</si>
  <si>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</si>
  <si>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</si>
  <si>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</si>
  <si>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</si>
  <si>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</si>
  <si>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</si>
  <si>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</si>
  <si>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</si>
  <si>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</si>
  <si>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</si>
  <si>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</si>
  <si>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</si>
  <si>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</si>
  <si>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</si>
  <si>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</si>
  <si>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</si>
  <si>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</si>
  <si>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</si>
  <si>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</si>
  <si>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</si>
  <si>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</si>
  <si>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</si>
  <si>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</si>
  <si>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</si>
  <si>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</si>
  <si>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</si>
  <si>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</si>
  <si>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</si>
  <si>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</si>
  <si>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</si>
  <si>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</si>
  <si>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</si>
  <si>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</si>
  <si>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</si>
  <si>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</si>
  <si>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</si>
  <si>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</si>
  <si>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</si>
  <si>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</si>
  <si>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</si>
  <si>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</si>
  <si>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</si>
  <si>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</si>
  <si>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</si>
  <si>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</si>
  <si>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</si>
  <si>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</si>
  <si>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</si>
  <si>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</si>
  <si>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</si>
  <si>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</si>
  <si>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</si>
  <si>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</si>
  <si>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</si>
  <si>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</si>
  <si>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</si>
  <si>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</si>
  <si>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</si>
  <si>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</si>
  <si>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</si>
  <si>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</si>
  <si>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</si>
  <si>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</si>
  <si>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</si>
  <si>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</si>
  <si>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</si>
  <si>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</si>
  <si>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</si>
  <si>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</si>
  <si>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</si>
  <si>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</si>
  <si>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</si>
  <si>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</si>
  <si>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</si>
  <si>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</si>
  <si>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</si>
  <si>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</si>
  <si>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</si>
  <si>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</si>
  <si>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</si>
  <si>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</si>
  <si>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</si>
  <si>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</si>
  <si>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</si>
  <si>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</si>
  <si>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</si>
  <si>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</si>
  <si>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</si>
  <si>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</si>
  <si>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</si>
  <si>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</si>
  <si>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</si>
  <si>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</si>
  <si>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</si>
  <si>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</si>
  <si>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</si>
  <si>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</si>
  <si>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</si>
  <si>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</si>
  <si>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</si>
  <si>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</si>
  <si>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</si>
  <si>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</si>
  <si>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</si>
  <si>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</si>
  <si>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</si>
  <si>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</si>
  <si>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</si>
  <si>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</si>
  <si>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</si>
  <si>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</si>
  <si>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</si>
  <si>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</si>
  <si>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</si>
  <si>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</si>
  <si>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</si>
  <si>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</si>
  <si>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</si>
  <si>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</si>
  <si>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</si>
  <si>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</si>
  <si>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</si>
  <si>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</si>
  <si>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</si>
  <si>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</si>
  <si>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</si>
  <si>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</si>
  <si>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</si>
  <si>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</si>
  <si>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</si>
  <si>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</si>
  <si>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</si>
  <si>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</si>
  <si>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</si>
  <si>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</si>
  <si>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</si>
  <si>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</si>
  <si>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</si>
  <si>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</si>
  <si>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</si>
  <si>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</si>
  <si>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</si>
  <si>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</si>
  <si>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</si>
  <si>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</si>
  <si>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</si>
  <si>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</si>
  <si>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</si>
  <si>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</si>
  <si>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</si>
  <si>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</si>
  <si>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</si>
  <si>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</si>
  <si>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</si>
  <si>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</si>
  <si>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</si>
  <si>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</si>
  <si>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</si>
  <si>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</si>
  <si>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</si>
  <si>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</si>
  <si>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</si>
  <si>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</si>
  <si>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</si>
  <si>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</si>
  <si>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</si>
  <si>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</si>
  <si>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</si>
  <si>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</si>
  <si>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</si>
  <si>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</si>
  <si>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</si>
  <si>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</si>
  <si>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</si>
  <si>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</si>
  <si>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</si>
  <si>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</si>
  <si>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</si>
  <si>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</si>
  <si>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</si>
  <si>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</si>
  <si>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</si>
  <si>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</si>
  <si>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</si>
  <si>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</si>
  <si>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</si>
  <si>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</si>
  <si>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</si>
  <si>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</si>
  <si>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</si>
  <si>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</si>
  <si>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</si>
  <si>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</si>
  <si>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</si>
  <si>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</si>
  <si>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</si>
  <si>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</si>
  <si>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</si>
  <si>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</si>
  <si>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</si>
  <si>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</si>
  <si>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</si>
  <si>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</si>
  <si>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</si>
  <si>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</si>
  <si>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</si>
  <si>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</si>
  <si>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</si>
  <si>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</si>
  <si>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</si>
  <si>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</si>
  <si>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</si>
  <si>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</si>
  <si>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</si>
  <si>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</si>
  <si>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</si>
  <si>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</si>
  <si>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</si>
  <si>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</si>
  <si>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</si>
  <si>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</si>
  <si>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</si>
  <si>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</si>
  <si>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</si>
  <si>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</si>
  <si>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</si>
  <si>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</si>
  <si>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</si>
  <si>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</si>
  <si>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</si>
  <si>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</si>
  <si>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</si>
  <si>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</si>
  <si>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</si>
  <si>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</si>
  <si>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</si>
  <si>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</si>
  <si>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</si>
  <si>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</si>
  <si>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</si>
  <si>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</si>
  <si>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</si>
  <si>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</si>
  <si>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</si>
  <si>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</si>
  <si>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</si>
  <si>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</si>
  <si>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</si>
  <si>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</si>
  <si>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</si>
  <si>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</si>
  <si>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</si>
  <si>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</si>
  <si>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</si>
  <si>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</si>
  <si>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</si>
  <si>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</si>
  <si>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</si>
  <si>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</si>
  <si>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</si>
  <si>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</si>
  <si>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</si>
  <si>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</si>
  <si>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</si>
  <si>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</si>
  <si>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</si>
  <si>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</si>
  <si>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</si>
  <si>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</si>
  <si>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</si>
  <si>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</si>
  <si>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</si>
  <si>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</si>
  <si>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</si>
  <si>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</si>
  <si>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</si>
  <si>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</si>
  <si>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</si>
  <si>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</si>
  <si>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</si>
  <si>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</si>
  <si>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</si>
  <si>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</si>
  <si>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</si>
  <si>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</si>
  <si>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</si>
  <si>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</si>
  <si>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</si>
  <si>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</si>
  <si>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</si>
  <si>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</si>
  <si>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</si>
  <si>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</si>
  <si>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</si>
  <si>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</si>
  <si>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</si>
  <si>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</si>
  <si>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</si>
  <si>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</si>
  <si>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</si>
  <si>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</si>
  <si>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</si>
  <si>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</si>
  <si>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</si>
  <si>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</si>
  <si>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</si>
  <si>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</si>
  <si>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</si>
  <si>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</si>
  <si>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</si>
  <si>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</si>
  <si>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</si>
  <si>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</si>
  <si>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</si>
  <si>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</si>
  <si>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</si>
  <si>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</si>
  <si>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</si>
  <si>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</si>
  <si>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</si>
  <si>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</si>
  <si>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</si>
  <si>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</si>
  <si>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</si>
  <si>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</si>
  <si>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</si>
  <si>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</si>
  <si>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</si>
  <si>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</si>
  <si>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</si>
  <si>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</si>
  <si>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</si>
  <si>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</si>
  <si>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</si>
  <si>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</si>
  <si>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</si>
  <si>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</si>
  <si>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</si>
  <si>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</si>
  <si>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</si>
  <si>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</si>
  <si>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</si>
  <si>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</si>
  <si>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</si>
  <si>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</si>
  <si>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</si>
  <si>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</si>
  <si>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</si>
  <si>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</si>
  <si>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</si>
  <si>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</si>
  <si>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</si>
  <si>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</si>
  <si>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</si>
  <si>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</si>
  <si>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</si>
  <si>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</si>
  <si>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</si>
  <si>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</si>
  <si>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</si>
  <si>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</si>
  <si>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</si>
  <si>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</si>
  <si>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</si>
  <si>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</si>
  <si>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</si>
  <si>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</si>
  <si>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</si>
  <si>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</si>
  <si>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</si>
  <si>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</si>
  <si>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</si>
  <si>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</si>
  <si>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</si>
  <si>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</si>
  <si>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</si>
  <si>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</si>
  <si>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</si>
  <si>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</si>
  <si>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</si>
  <si>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</si>
  <si>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</si>
  <si>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</si>
  <si>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</si>
  <si>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</si>
  <si>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</si>
  <si>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</si>
  <si>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</si>
  <si>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</si>
  <si>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</si>
  <si>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</si>
  <si>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</si>
  <si>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</si>
  <si>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</si>
  <si>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</si>
  <si>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</si>
  <si>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</si>
  <si>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</si>
  <si>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</si>
  <si>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</si>
  <si>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</si>
  <si>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</si>
  <si>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</si>
  <si>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</si>
  <si>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</si>
  <si>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</si>
  <si>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</si>
  <si>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</si>
  <si>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</si>
  <si>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</si>
  <si>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</si>
  <si>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</si>
  <si>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</si>
  <si>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</si>
  <si>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</si>
  <si>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</si>
  <si>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</si>
  <si>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</si>
  <si>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</si>
  <si>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</si>
  <si>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</si>
  <si>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</si>
  <si>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</si>
  <si>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</si>
  <si>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</si>
  <si>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</si>
  <si>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</si>
  <si>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</si>
  <si>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</si>
  <si>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</si>
  <si>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</si>
  <si>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</si>
  <si>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</si>
  <si>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</si>
  <si>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</si>
  <si>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</si>
  <si>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</si>
  <si>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</si>
  <si>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</si>
  <si>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</si>
  <si>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</si>
  <si>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</si>
  <si>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</si>
  <si>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</si>
  <si>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</si>
  <si>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</si>
  <si>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</si>
  <si>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</si>
  <si>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</si>
  <si>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</si>
  <si>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</si>
  <si>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</si>
  <si>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</si>
  <si>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</si>
  <si>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</si>
  <si>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</si>
  <si>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</si>
  <si>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</si>
  <si>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</si>
  <si>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</si>
  <si>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</si>
  <si>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</si>
  <si>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</si>
  <si>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</si>
  <si>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</si>
  <si>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</si>
  <si>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</si>
  <si>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</si>
  <si>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</si>
  <si>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</si>
  <si>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</si>
  <si>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</si>
  <si>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</si>
  <si>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</si>
  <si>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</si>
  <si>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</si>
  <si>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</si>
  <si>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</si>
  <si>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</si>
  <si>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</si>
  <si>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</si>
  <si>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</si>
  <si>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</si>
  <si>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</si>
  <si>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</si>
  <si>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</si>
  <si>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</si>
  <si>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</si>
  <si>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</si>
  <si>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</si>
  <si>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</si>
  <si>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</si>
  <si>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</si>
  <si>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</si>
  <si>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</si>
  <si>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</si>
  <si>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</si>
  <si>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</si>
  <si>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</si>
  <si>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</si>
  <si>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</si>
  <si>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</si>
  <si>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</si>
  <si>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</si>
  <si>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</si>
  <si>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</si>
  <si>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</si>
  <si>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</si>
  <si>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</si>
  <si>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</si>
  <si>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</si>
  <si>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</si>
  <si>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</si>
  <si>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</si>
  <si>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</si>
  <si>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</si>
  <si>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</si>
  <si>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</si>
  <si>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</si>
  <si>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</si>
  <si>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</si>
  <si>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</si>
  <si>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</si>
  <si>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</si>
  <si>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</si>
  <si>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</si>
  <si>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</si>
  <si>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</si>
  <si>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</si>
  <si>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</si>
  <si>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</si>
  <si>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</si>
  <si>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</si>
  <si>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</si>
  <si>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</si>
  <si>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</si>
  <si>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</si>
  <si>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</si>
  <si>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</si>
  <si>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</si>
  <si>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</si>
  <si>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</si>
  <si>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</si>
  <si>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</si>
  <si>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</si>
  <si>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</si>
  <si>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</si>
  <si>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</si>
  <si>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</si>
  <si>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</si>
  <si>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</si>
  <si>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</si>
  <si>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</si>
  <si>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</si>
  <si>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</si>
  <si>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</si>
  <si>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</si>
  <si>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</si>
  <si>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</si>
  <si>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</si>
  <si>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</si>
  <si>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</si>
  <si>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</si>
  <si>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</si>
  <si>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</si>
  <si>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</si>
  <si>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</si>
  <si>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</si>
  <si>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</si>
  <si>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</si>
  <si>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</si>
  <si>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</si>
  <si>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</si>
  <si>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</si>
  <si>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</si>
  <si>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</si>
  <si>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</si>
  <si>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</si>
  <si>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</si>
  <si>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</si>
  <si>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</si>
  <si>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</si>
  <si>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</si>
  <si>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</si>
  <si>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</si>
  <si>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</si>
  <si>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</si>
  <si>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</si>
  <si>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</si>
  <si>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</si>
  <si>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</si>
  <si>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</si>
  <si>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</si>
  <si>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</si>
  <si>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</si>
  <si>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</si>
  <si>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</si>
  <si>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</si>
  <si>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</si>
  <si>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</si>
  <si>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</si>
  <si>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</si>
  <si>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</si>
  <si>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</si>
  <si>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</si>
  <si>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</si>
  <si>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</si>
  <si>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</si>
  <si>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</si>
  <si>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</si>
  <si>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</si>
  <si>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</si>
  <si>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</si>
  <si>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</si>
  <si>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</si>
  <si>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</si>
  <si>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</si>
  <si>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</si>
  <si>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</si>
  <si>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</si>
  <si>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</si>
  <si>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</si>
  <si>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</si>
  <si>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</si>
  <si>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</si>
  <si>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</si>
  <si>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</si>
  <si>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</si>
  <si>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</si>
  <si>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</si>
  <si>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</si>
  <si>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</si>
  <si>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</si>
  <si>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</si>
  <si>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</si>
  <si>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</si>
  <si>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</si>
  <si>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</si>
  <si>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</si>
  <si>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</si>
  <si>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</si>
  <si>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</si>
  <si>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</si>
  <si>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</si>
  <si>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</si>
  <si>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</si>
  <si>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</si>
  <si>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</si>
  <si>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</si>
  <si>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</si>
  <si>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</si>
  <si>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</si>
  <si>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</si>
  <si>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</si>
  <si>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</si>
  <si>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</si>
  <si>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</si>
  <si>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</si>
  <si>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</si>
  <si>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</si>
  <si>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</si>
  <si>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</si>
  <si>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</si>
  <si>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</si>
  <si>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</si>
  <si>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</si>
  <si>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</si>
  <si>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</si>
  <si>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</si>
  <si>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</si>
  <si>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</si>
  <si>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</si>
  <si>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</si>
  <si>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</si>
  <si>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</si>
  <si>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</si>
  <si>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</si>
  <si>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</si>
  <si>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</si>
  <si>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</si>
  <si>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</si>
  <si>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</si>
  <si>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</si>
  <si>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</si>
  <si>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</si>
  <si>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</si>
  <si>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</si>
  <si>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</si>
  <si>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</si>
  <si>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</si>
  <si>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</si>
  <si>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</si>
  <si>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</si>
  <si>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</si>
  <si>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</si>
  <si>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</si>
  <si>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</si>
  <si>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</si>
  <si>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</si>
  <si>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</si>
  <si>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</si>
  <si>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</si>
  <si>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</si>
  <si>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</si>
  <si>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</si>
  <si>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</si>
  <si>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</si>
  <si>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</si>
  <si>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</si>
  <si>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</si>
  <si>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</si>
  <si>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</si>
  <si>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</si>
  <si>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</si>
  <si>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</si>
  <si>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</si>
  <si>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</si>
  <si>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</si>
  <si>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</si>
  <si>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</si>
  <si>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</si>
  <si>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</si>
  <si>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</si>
  <si>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</si>
  <si>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</si>
  <si>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</si>
  <si>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</si>
  <si>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</si>
  <si>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</si>
  <si>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</si>
  <si>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</si>
  <si>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</si>
  <si>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</si>
  <si>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</si>
  <si>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</si>
  <si>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</si>
  <si>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</si>
  <si>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</si>
  <si>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</si>
  <si>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</si>
  <si>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</si>
  <si>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</si>
  <si>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</si>
  <si>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</si>
  <si>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</si>
  <si>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</si>
  <si>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</si>
  <si>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</si>
  <si>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</si>
  <si>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</si>
  <si>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</si>
  <si>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</si>
  <si>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</si>
  <si>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</si>
  <si>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</si>
  <si>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</si>
  <si>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</si>
  <si>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</si>
  <si>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</si>
  <si>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</si>
  <si>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</si>
  <si>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</si>
  <si>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</si>
  <si>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</si>
  <si>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</si>
  <si>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</si>
  <si>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</si>
  <si>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</si>
  <si>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</si>
  <si>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</si>
  <si>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</si>
  <si>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</si>
  <si>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</si>
  <si>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</si>
  <si>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</si>
  <si>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</si>
  <si>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</si>
  <si>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</si>
  <si>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</si>
  <si>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</si>
  <si>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</si>
  <si>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</si>
  <si>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</si>
  <si>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</si>
  <si>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</si>
  <si>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</si>
  <si>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</si>
  <si>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</si>
  <si>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</si>
  <si>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</si>
  <si>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</si>
  <si>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</si>
  <si>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</si>
  <si>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</si>
  <si>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</si>
  <si>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</si>
  <si>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</si>
  <si>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</si>
  <si>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</si>
  <si>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</si>
  <si>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</si>
  <si>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</si>
  <si>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</si>
  <si>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</si>
  <si>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</si>
  <si>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</si>
  <si>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</si>
  <si>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</si>
  <si>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</si>
  <si>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</si>
  <si>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</si>
  <si>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</si>
  <si>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</si>
  <si>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</si>
  <si>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</si>
  <si>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</si>
  <si>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</si>
  <si>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</si>
  <si>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</si>
  <si>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</si>
  <si>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</si>
  <si>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</si>
  <si>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</si>
  <si>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</si>
  <si>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</si>
  <si>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</si>
  <si>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</si>
  <si>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</si>
  <si>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</si>
  <si>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</si>
  <si>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</si>
  <si>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</si>
  <si>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</si>
  <si>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</si>
  <si>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</si>
  <si>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</si>
  <si>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</si>
  <si>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</si>
  <si>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</si>
  <si>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</si>
  <si>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</si>
  <si>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</si>
  <si>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</si>
  <si>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</si>
  <si>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</si>
  <si>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</si>
  <si>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</si>
  <si>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</si>
  <si>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</si>
  <si>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</si>
  <si>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</si>
  <si>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</si>
  <si>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</si>
  <si>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</si>
  <si>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</si>
  <si>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</si>
  <si>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</si>
  <si>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</si>
  <si>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</si>
  <si>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</si>
  <si>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</si>
  <si>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</si>
  <si>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</si>
  <si>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</si>
  <si>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</si>
  <si>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</si>
  <si>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</si>
  <si>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</si>
  <si>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</si>
  <si>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</si>
  <si>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</si>
  <si>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</si>
  <si>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</si>
  <si>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</si>
  <si>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</si>
  <si>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</si>
  <si>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</si>
  <si>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</si>
  <si>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</si>
  <si>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</si>
  <si>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</si>
  <si>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</si>
  <si>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</si>
  <si>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</si>
  <si>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</si>
  <si>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</si>
  <si>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</si>
  <si>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</si>
  <si>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</si>
  <si>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</si>
  <si>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</si>
  <si>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</si>
  <si>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</si>
  <si>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</si>
  <si>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</si>
  <si>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</si>
  <si>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</si>
  <si>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</si>
  <si>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</si>
  <si>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</si>
  <si>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</si>
  <si>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</si>
  <si>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</si>
  <si>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</si>
  <si>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</si>
  <si>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</si>
  <si>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</si>
  <si>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</si>
  <si>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</si>
  <si>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</si>
  <si>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</si>
  <si>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</si>
  <si>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</si>
  <si>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</si>
  <si>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</si>
  <si>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</si>
  <si>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</si>
  <si>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</si>
  <si>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</si>
  <si>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</si>
  <si>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</si>
  <si>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</si>
  <si>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</si>
  <si>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</si>
  <si>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</si>
  <si>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</si>
  <si>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</si>
  <si>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</si>
  <si>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</si>
  <si>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</si>
  <si>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</si>
  <si>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</si>
  <si>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</si>
  <si>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</si>
  <si>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</si>
  <si>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</si>
  <si>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</si>
  <si>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</si>
  <si>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</si>
  <si>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</si>
  <si>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</si>
  <si>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</si>
  <si>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</si>
  <si>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</si>
  <si>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</si>
  <si>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</si>
  <si>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</si>
  <si>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</si>
  <si>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</si>
  <si>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</si>
  <si>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</si>
  <si>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</si>
  <si>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</si>
  <si>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</si>
  <si>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</si>
  <si>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</si>
  <si>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</si>
  <si>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</si>
  <si>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</si>
  <si>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</si>
  <si>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</si>
  <si>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</si>
  <si>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</si>
  <si>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</si>
  <si>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</si>
  <si>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</si>
  <si>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</si>
  <si>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</si>
  <si>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</si>
  <si>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</si>
  <si>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</si>
  <si>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</si>
  <si>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</si>
  <si>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</si>
  <si>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</si>
  <si>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</si>
  <si>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</si>
  <si>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</si>
  <si>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</si>
  <si>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</si>
  <si>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</si>
  <si>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</si>
  <si>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</si>
  <si>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</si>
  <si>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</si>
  <si>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</si>
  <si>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</si>
  <si>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</si>
  <si>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</si>
  <si>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</si>
  <si>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</si>
  <si>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</si>
  <si>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</si>
  <si>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</si>
  <si>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</si>
  <si>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</si>
  <si>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</si>
  <si>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</si>
  <si>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</si>
  <si>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</si>
  <si>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</si>
  <si>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</si>
  <si>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</si>
  <si>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</si>
  <si>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</si>
  <si>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</si>
  <si>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</si>
  <si>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</si>
  <si>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</si>
  <si>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</si>
  <si>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</si>
  <si>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</si>
  <si>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</si>
  <si>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</si>
  <si>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</si>
  <si>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</si>
  <si>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</si>
  <si>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</si>
  <si>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</si>
  <si>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</si>
  <si>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</si>
  <si>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</si>
  <si>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</si>
  <si>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</si>
  <si>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</si>
  <si>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</si>
  <si>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</si>
  <si>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</si>
  <si>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</si>
  <si>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</si>
  <si>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</si>
  <si>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</si>
  <si>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</si>
  <si>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</si>
  <si>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</si>
  <si>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</si>
  <si>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</si>
  <si>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</si>
  <si>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</si>
  <si>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</si>
  <si>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</si>
  <si>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</si>
  <si>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</si>
  <si>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</si>
  <si>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</si>
  <si>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</si>
  <si>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</si>
  <si>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</si>
  <si>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</si>
  <si>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</si>
  <si>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</si>
  <si>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</si>
  <si>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</si>
  <si>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</si>
  <si>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</si>
  <si>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</si>
  <si>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</si>
  <si>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</si>
  <si>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</si>
  <si>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</si>
  <si>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</si>
  <si>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</si>
  <si>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</si>
  <si>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</si>
  <si>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</si>
  <si>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</si>
  <si>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</si>
  <si>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</si>
  <si>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</si>
  <si>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</si>
  <si>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</si>
  <si>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</si>
  <si>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</si>
  <si>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</si>
  <si>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</si>
  <si>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</si>
  <si>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</si>
  <si>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</si>
  <si>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</si>
  <si>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</si>
  <si>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</si>
  <si>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</si>
  <si>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</si>
  <si>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</si>
  <si>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</si>
  <si>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</si>
  <si>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</si>
  <si>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</si>
  <si>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</si>
  <si>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</si>
  <si>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</si>
  <si>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</si>
  <si>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</si>
  <si>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</si>
  <si>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</si>
  <si>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</si>
  <si>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</si>
  <si>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</si>
  <si>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</si>
  <si>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</si>
  <si>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</si>
  <si>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</si>
  <si>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</si>
  <si>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</si>
  <si>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</si>
  <si>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</si>
  <si>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</si>
  <si>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</si>
  <si>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</si>
  <si>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</si>
  <si>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</si>
  <si>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</si>
  <si>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</si>
  <si>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</si>
  <si>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</si>
  <si>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</si>
  <si>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</si>
  <si>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</si>
  <si>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</si>
  <si>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</si>
  <si>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</si>
  <si>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</si>
  <si>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</si>
  <si>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</si>
  <si>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</si>
  <si>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</si>
  <si>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</si>
  <si>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</si>
  <si>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</si>
  <si>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</si>
  <si>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</si>
  <si>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</si>
  <si>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</si>
  <si>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</si>
  <si>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</si>
  <si>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</si>
  <si>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</si>
  <si>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</si>
  <si>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</si>
  <si>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</si>
  <si>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</si>
  <si>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</si>
  <si>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</si>
  <si>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</si>
  <si>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</si>
  <si>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</si>
  <si>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</si>
  <si>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</si>
  <si>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</si>
  <si>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</si>
  <si>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</si>
  <si>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</si>
  <si>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</si>
  <si>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</si>
  <si>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</si>
  <si>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</si>
  <si>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</si>
  <si>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</si>
  <si>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</si>
  <si>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</si>
  <si>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</si>
  <si>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</si>
  <si>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</si>
  <si>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</si>
  <si>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</si>
  <si>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</si>
  <si>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</si>
  <si>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</si>
  <si>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</si>
  <si>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</si>
  <si>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</si>
  <si>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</si>
  <si>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</si>
  <si>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</si>
  <si>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</si>
  <si>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</si>
  <si>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</si>
  <si>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</si>
  <si>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</si>
  <si>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</si>
  <si>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</si>
  <si>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</si>
  <si>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</si>
  <si>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</si>
  <si>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</si>
  <si>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</si>
  <si>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</si>
  <si>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</si>
  <si>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</si>
  <si>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</si>
  <si>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</si>
  <si>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</si>
  <si>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</si>
  <si>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</si>
  <si>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</si>
  <si>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</si>
  <si>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</si>
  <si>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</si>
  <si>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</si>
  <si>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</si>
  <si>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</si>
  <si>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</si>
  <si>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</si>
  <si>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</si>
  <si>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</si>
  <si>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</si>
  <si>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</si>
  <si>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</si>
  <si>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</si>
  <si>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</si>
  <si>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</si>
  <si>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</si>
  <si>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</si>
  <si>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</si>
  <si>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</si>
  <si>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</si>
  <si>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</si>
  <si>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</si>
  <si>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</si>
  <si>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</si>
  <si>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</si>
  <si>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</si>
  <si>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</si>
  <si>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</si>
  <si>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</si>
  <si>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</si>
  <si>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</si>
  <si>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</si>
  <si>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</si>
  <si>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</si>
  <si>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</si>
  <si>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</si>
  <si>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</si>
  <si>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</si>
  <si>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</si>
  <si>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</si>
  <si>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</si>
  <si>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</si>
  <si>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</si>
  <si>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</si>
  <si>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</si>
  <si>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</si>
  <si>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</si>
  <si>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</si>
  <si>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</si>
  <si>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</si>
  <si>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</si>
  <si>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</si>
  <si>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</si>
  <si>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</si>
  <si>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</si>
  <si>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</si>
  <si>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</si>
  <si>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</si>
  <si>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</si>
  <si>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</si>
  <si>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</si>
  <si>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</si>
  <si>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</si>
  <si>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</si>
  <si>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</si>
  <si>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</si>
  <si>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</si>
  <si>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</si>
  <si>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</si>
  <si>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</si>
  <si>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</si>
  <si>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</si>
  <si>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</si>
  <si>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</si>
  <si>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</si>
  <si>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</si>
  <si>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</si>
  <si>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</si>
  <si>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</si>
  <si>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</si>
  <si>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</si>
  <si>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</si>
  <si>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</si>
  <si>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</si>
  <si>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</si>
  <si>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</si>
  <si>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</si>
  <si>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</si>
  <si>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</si>
  <si>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</si>
  <si>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</si>
  <si>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</si>
  <si>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</si>
  <si>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</si>
  <si>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</si>
  <si>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</si>
  <si>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</si>
  <si>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</si>
  <si>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</si>
  <si>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</si>
  <si>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</si>
  <si>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</si>
  <si>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</si>
  <si>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</si>
  <si>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</si>
  <si>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</si>
  <si>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</si>
  <si>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</si>
  <si>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</si>
  <si>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</si>
  <si>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</si>
  <si>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</si>
  <si>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</si>
  <si>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</si>
  <si>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</si>
  <si>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</si>
  <si>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</si>
  <si>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</si>
  <si>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</si>
  <si>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</si>
  <si>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</si>
  <si>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</si>
  <si>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</si>
  <si>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</si>
  <si>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</si>
  <si>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</si>
  <si>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</si>
  <si>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</si>
  <si>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</si>
  <si>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</si>
  <si>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</si>
  <si>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</si>
  <si>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</si>
  <si>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</si>
  <si>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</si>
  <si>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</si>
  <si>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</si>
  <si>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</si>
  <si>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</si>
  <si>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</si>
  <si>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</si>
  <si>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</si>
  <si>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</si>
  <si>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</si>
  <si>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</si>
  <si>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</si>
  <si>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</si>
  <si>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</si>
  <si>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</si>
  <si>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</si>
  <si>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</si>
  <si>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</si>
  <si>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</si>
  <si>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</si>
  <si>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</si>
  <si>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</si>
  <si>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</si>
  <si>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</si>
  <si>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</si>
  <si>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</si>
  <si>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</si>
  <si>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</si>
  <si>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</si>
  <si>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</si>
  <si>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</si>
  <si>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</si>
  <si>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</si>
  <si>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</si>
  <si>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</si>
  <si>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</si>
  <si>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</si>
  <si>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</si>
  <si>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</si>
  <si>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</si>
  <si>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</si>
  <si>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</si>
  <si>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</si>
  <si>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</si>
  <si>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</si>
  <si>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</si>
  <si>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</si>
  <si>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</si>
  <si>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</si>
  <si>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</si>
  <si>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</si>
  <si>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</si>
  <si>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</si>
  <si>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</si>
  <si>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</si>
  <si>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</si>
  <si>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</si>
  <si>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</si>
  <si>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</si>
  <si>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</si>
  <si>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</si>
  <si>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</si>
  <si>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</si>
  <si>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</si>
  <si>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</si>
  <si>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</si>
  <si>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</si>
  <si>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</si>
  <si>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</si>
  <si>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</si>
  <si>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</si>
  <si>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</si>
  <si>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</si>
  <si>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</si>
  <si>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</si>
  <si>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</si>
  <si>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</si>
  <si>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</si>
  <si>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</si>
  <si>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</si>
  <si>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</si>
  <si>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</si>
  <si>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</si>
  <si>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</si>
  <si>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</si>
  <si>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</si>
  <si>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</si>
  <si>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</si>
  <si>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</si>
  <si>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</si>
  <si>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</si>
  <si>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</si>
  <si>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</si>
  <si>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</si>
  <si>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</si>
  <si>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</si>
  <si>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</si>
  <si>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</si>
  <si>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</si>
  <si>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</si>
  <si>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</si>
  <si>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</si>
  <si>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</si>
  <si>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</si>
  <si>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</si>
  <si>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</si>
  <si>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</si>
  <si>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</si>
  <si>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</si>
  <si>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</si>
  <si>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</si>
  <si>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</si>
  <si>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</si>
  <si>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</si>
  <si>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</si>
  <si>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</si>
  <si>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</si>
  <si>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</si>
  <si>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</si>
  <si>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</si>
  <si>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</si>
  <si>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</si>
  <si>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</si>
  <si>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</si>
  <si>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</si>
  <si>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</si>
  <si>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</si>
  <si>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</si>
  <si>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</si>
  <si>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</si>
  <si>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</si>
  <si>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</si>
  <si>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</si>
  <si>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</si>
  <si>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</si>
  <si>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</si>
  <si>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</si>
  <si>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</si>
  <si>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</si>
  <si>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</si>
  <si>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</si>
  <si>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</si>
  <si>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</si>
  <si>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</si>
  <si>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</si>
  <si>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</si>
  <si>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</si>
  <si>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</si>
  <si>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</si>
  <si>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</si>
  <si>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</si>
  <si>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</si>
  <si>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</si>
  <si>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</si>
  <si>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</si>
  <si>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</si>
  <si>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</si>
  <si>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</si>
  <si>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</si>
  <si>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</si>
  <si>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</si>
  <si>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</si>
  <si>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</si>
  <si>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</si>
  <si>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</si>
  <si>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</si>
  <si>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</si>
  <si>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</si>
  <si>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</si>
  <si>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</si>
  <si>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</si>
  <si>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</si>
  <si>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</si>
  <si>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</si>
  <si>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</si>
  <si>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</si>
  <si>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</si>
  <si>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</si>
  <si>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</si>
  <si>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</si>
  <si>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</si>
  <si>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</si>
  <si>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</si>
  <si>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</si>
  <si>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</si>
  <si>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</si>
  <si>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</si>
  <si>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</si>
  <si>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</si>
  <si>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</si>
  <si>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</si>
  <si>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</si>
  <si>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</si>
  <si>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</si>
  <si>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</si>
  <si>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</si>
  <si>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</si>
  <si>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</si>
  <si>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</si>
  <si>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</si>
  <si>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</si>
  <si>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</si>
  <si>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</si>
  <si>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</si>
  <si>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</si>
  <si>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</si>
  <si>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</si>
  <si>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</si>
  <si>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</si>
  <si>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</si>
  <si>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</si>
  <si>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</si>
  <si>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</si>
  <si>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</si>
  <si>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</si>
  <si>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</si>
  <si>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</si>
  <si>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</si>
  <si>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</si>
  <si>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</si>
  <si>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</si>
  <si>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</si>
  <si>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</si>
  <si>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</si>
  <si>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</si>
  <si>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</si>
  <si>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</si>
  <si>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</si>
  <si>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</si>
  <si>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</si>
  <si>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</si>
  <si>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</si>
  <si>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</si>
  <si>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</si>
  <si>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</si>
  <si>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</si>
  <si>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</si>
  <si>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</si>
  <si>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</si>
  <si>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</si>
  <si>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</si>
  <si>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</si>
  <si>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</si>
  <si>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</si>
  <si>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</si>
  <si>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</si>
  <si>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</si>
  <si>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</si>
  <si>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</si>
  <si>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</si>
  <si>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</si>
  <si>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</si>
  <si>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</si>
  <si>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</si>
  <si>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</si>
  <si>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</si>
  <si>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</si>
  <si>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</si>
  <si>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</si>
  <si>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</si>
  <si>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</si>
  <si>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</si>
  <si>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</si>
  <si>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</si>
  <si>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</si>
  <si>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</si>
  <si>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</si>
  <si>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</si>
  <si>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</si>
  <si>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</si>
  <si>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</si>
  <si>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</si>
  <si>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</si>
  <si>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</si>
  <si>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</si>
  <si>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</si>
  <si>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</si>
  <si>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</si>
  <si>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</si>
  <si>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</si>
  <si>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</si>
  <si>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</si>
  <si>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</si>
  <si>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</si>
  <si>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</si>
  <si>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</si>
  <si>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</si>
  <si>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</si>
  <si>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</si>
  <si>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</si>
  <si>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</si>
  <si>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</si>
  <si>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</si>
  <si>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</si>
  <si>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</si>
  <si>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</si>
  <si>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</si>
  <si>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</si>
  <si>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</si>
  <si>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</si>
  <si>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</si>
  <si>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</si>
  <si>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</si>
  <si>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</si>
  <si>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</si>
  <si>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</si>
  <si>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</si>
  <si>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</si>
  <si>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</si>
  <si>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</si>
  <si>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</si>
  <si>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</si>
  <si>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</si>
  <si>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</si>
  <si>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</si>
  <si>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</si>
  <si>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</si>
  <si>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</si>
  <si>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</si>
  <si>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</si>
  <si>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</si>
  <si>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</si>
  <si>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</si>
  <si>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</si>
  <si>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</si>
  <si>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</si>
  <si>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</si>
  <si>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</si>
  <si>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</si>
  <si>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</si>
  <si>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</si>
  <si>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</si>
  <si>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</si>
  <si>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</si>
  <si>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</si>
  <si>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</si>
  <si>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</si>
  <si>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</si>
  <si>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</si>
  <si>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</si>
  <si>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</si>
  <si>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</si>
  <si>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</si>
  <si>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</si>
  <si>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</si>
  <si>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</si>
  <si>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</si>
  <si>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</si>
  <si>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</si>
  <si>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</si>
  <si>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</si>
  <si>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</si>
  <si>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</si>
  <si>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</si>
  <si>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</si>
  <si>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</si>
  <si>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</si>
  <si>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</si>
  <si>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</si>
  <si>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</si>
  <si>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</si>
  <si>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</si>
  <si>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</si>
  <si>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</si>
  <si>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</si>
  <si>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</si>
  <si>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</si>
  <si>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</si>
  <si>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</si>
  <si>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</si>
  <si>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</si>
  <si>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</si>
  <si>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</si>
  <si>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</si>
  <si>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</si>
  <si>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</si>
  <si>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</si>
  <si>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</si>
  <si>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</si>
  <si>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</si>
  <si>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</si>
  <si>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</si>
  <si>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</si>
  <si>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</si>
  <si>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</si>
  <si>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</si>
  <si>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</si>
  <si>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</si>
  <si>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</si>
  <si>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</si>
  <si>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</si>
  <si>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</si>
  <si>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</si>
  <si>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</si>
  <si>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</si>
  <si>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</si>
  <si>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</si>
  <si>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</si>
  <si>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</si>
  <si>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</si>
  <si>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</si>
  <si>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</si>
  <si>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</si>
  <si>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</si>
  <si>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</si>
  <si>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</si>
  <si>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</si>
  <si>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</si>
  <si>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</si>
  <si>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</si>
  <si>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</si>
  <si>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</si>
  <si>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</si>
  <si>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</si>
  <si>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</si>
  <si>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</si>
  <si>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</si>
  <si>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</si>
  <si>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</si>
  <si>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</si>
  <si>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</si>
  <si>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</si>
  <si>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</si>
  <si>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</si>
  <si>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</si>
  <si>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</si>
  <si>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</si>
  <si>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</si>
  <si>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</si>
  <si>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</si>
  <si>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</si>
  <si>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</si>
  <si>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</si>
  <si>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</si>
  <si>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</si>
  <si>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</si>
  <si>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</si>
  <si>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</si>
  <si>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</si>
  <si>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</si>
  <si>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</si>
  <si>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</si>
  <si>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</si>
  <si>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</si>
  <si>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</si>
  <si>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</si>
  <si>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</si>
  <si>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</si>
  <si>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</si>
  <si>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</si>
  <si>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</si>
  <si>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</si>
  <si>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</si>
  <si>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</si>
  <si>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</si>
  <si>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</si>
  <si>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</si>
  <si>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</si>
  <si>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</si>
  <si>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</si>
  <si>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</si>
  <si>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</si>
  <si>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</si>
  <si>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</si>
  <si>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</si>
  <si>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</si>
  <si>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</si>
  <si>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</si>
  <si>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</si>
  <si>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</si>
  <si>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</si>
  <si>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</si>
  <si>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</si>
  <si>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</si>
  <si>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</si>
  <si>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</si>
  <si>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</si>
  <si>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</si>
  <si>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</si>
  <si>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</si>
  <si>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</si>
  <si>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</si>
  <si>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</si>
  <si>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</si>
  <si>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</si>
  <si>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</si>
  <si>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</si>
  <si>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</si>
  <si>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</si>
  <si>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</si>
  <si>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</si>
  <si>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</si>
  <si>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</si>
  <si>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</si>
  <si>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</si>
  <si>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</si>
  <si>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</si>
  <si>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</si>
  <si>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</si>
  <si>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</si>
  <si>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</si>
  <si>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</si>
  <si>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</si>
  <si>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</si>
  <si>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</si>
  <si>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</si>
  <si>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</si>
  <si>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</si>
  <si>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</si>
  <si>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</si>
  <si>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</si>
  <si>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</si>
  <si>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</si>
  <si>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</si>
  <si>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</si>
  <si>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</si>
  <si>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</si>
  <si>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</si>
  <si>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</si>
  <si>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</si>
  <si>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</si>
  <si>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</si>
  <si>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</si>
  <si>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</si>
  <si>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</si>
  <si>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</si>
  <si>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</si>
  <si>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</si>
  <si>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</si>
  <si>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</si>
  <si>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</si>
  <si>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</si>
  <si>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</si>
  <si>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</si>
  <si>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</si>
  <si>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</si>
  <si>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</si>
  <si>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</si>
  <si>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</si>
  <si>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</si>
  <si>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</si>
  <si>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</si>
  <si>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</si>
  <si>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</si>
  <si>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</si>
  <si>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</si>
  <si>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</si>
  <si>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</si>
  <si>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</si>
  <si>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</si>
  <si>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</si>
  <si>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</si>
  <si>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</si>
  <si>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</si>
  <si>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</si>
  <si>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</si>
  <si>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</si>
  <si>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</si>
  <si>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</si>
  <si>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</si>
  <si>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</si>
  <si>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</si>
  <si>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</si>
  <si>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</si>
  <si>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</si>
  <si>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</si>
  <si>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</si>
  <si>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</si>
  <si>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</si>
  <si>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</si>
  <si>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</si>
  <si>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</si>
  <si>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</si>
  <si>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</si>
  <si>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</si>
  <si>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</si>
  <si>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</si>
  <si>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</si>
  <si>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</si>
  <si>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</si>
  <si>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</si>
  <si>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</si>
  <si>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</si>
  <si>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</si>
  <si>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</si>
  <si>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</si>
  <si>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</si>
  <si>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</si>
  <si>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</si>
  <si>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</si>
  <si>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</si>
  <si>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</si>
  <si>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</si>
  <si>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</si>
  <si>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</si>
  <si>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</si>
  <si>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</si>
  <si>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</si>
  <si>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</si>
  <si>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</si>
  <si>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</si>
  <si>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</si>
  <si>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</si>
  <si>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</si>
  <si>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</si>
  <si>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</si>
  <si>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</si>
  <si>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</si>
  <si>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</si>
  <si>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</si>
  <si>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</si>
  <si>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</si>
  <si>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</si>
  <si>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</si>
  <si>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</si>
  <si>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</si>
  <si>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</si>
  <si>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</si>
  <si>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</si>
  <si>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</si>
  <si>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</si>
  <si>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</si>
  <si>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</si>
  <si>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</si>
  <si>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</si>
  <si>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</si>
  <si>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</si>
  <si>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</si>
  <si>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</si>
  <si>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</si>
  <si>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</si>
  <si>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</si>
  <si>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</si>
  <si>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</si>
  <si>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</si>
  <si>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</si>
  <si>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</si>
  <si>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</si>
  <si>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</si>
  <si>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</si>
  <si>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</si>
  <si>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</si>
  <si>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</si>
  <si>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</si>
  <si>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</si>
  <si>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</si>
  <si>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</si>
  <si>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</si>
  <si>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</si>
  <si>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</si>
  <si>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</si>
  <si>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</si>
  <si>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</si>
  <si>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</si>
  <si>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</si>
  <si>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</si>
  <si>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</si>
  <si>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</si>
  <si>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</si>
  <si>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</si>
  <si>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</si>
  <si>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</si>
  <si>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</si>
  <si>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</si>
  <si>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</si>
  <si>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</si>
  <si>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</si>
  <si>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</si>
  <si>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</si>
  <si>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</si>
  <si>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</si>
  <si>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</si>
  <si>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</si>
  <si>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</si>
  <si>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</si>
  <si>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</si>
  <si>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</si>
  <si>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</si>
  <si>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</si>
  <si>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</si>
  <si>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</si>
  <si>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</si>
  <si>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</si>
  <si>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</si>
  <si>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</si>
  <si>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</si>
  <si>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</si>
  <si>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</si>
  <si>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</si>
  <si>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</si>
  <si>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</si>
  <si>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</si>
  <si>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</si>
  <si>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</si>
  <si>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</si>
  <si>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</si>
  <si>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</si>
  <si>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</si>
  <si>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</si>
  <si>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</si>
  <si>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</si>
  <si>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</si>
  <si>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</si>
  <si>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</si>
  <si>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</si>
  <si>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</si>
  <si>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</si>
  <si>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</si>
  <si>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</si>
  <si>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</si>
  <si>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</si>
  <si>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</si>
  <si>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</si>
  <si>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</si>
  <si>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</si>
  <si>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</si>
  <si>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</si>
  <si>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</si>
  <si>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</si>
  <si>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</si>
  <si>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</si>
  <si>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</si>
  <si>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</si>
  <si>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</si>
  <si>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</si>
  <si>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</si>
  <si>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</si>
  <si>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</si>
  <si>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</si>
  <si>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</si>
  <si>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</si>
  <si>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</si>
  <si>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</si>
  <si>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</si>
  <si>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</si>
  <si>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</si>
  <si>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</si>
  <si>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</si>
  <si>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</si>
  <si>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</si>
  <si>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</si>
  <si>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</si>
  <si>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</si>
  <si>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</si>
  <si>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</si>
  <si>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</si>
  <si>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</si>
  <si>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</si>
  <si>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</si>
  <si>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</si>
  <si>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</si>
  <si>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</si>
  <si>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</si>
  <si>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</si>
  <si>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</si>
  <si>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</si>
  <si>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</si>
  <si>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</si>
  <si>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</si>
  <si>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</si>
  <si>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</si>
  <si>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</si>
  <si>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</si>
  <si>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</si>
  <si>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</si>
  <si>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</si>
  <si>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</si>
  <si>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</si>
  <si>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</si>
  <si>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</si>
  <si>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</si>
  <si>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</si>
  <si>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</si>
  <si>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</si>
  <si>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</si>
  <si>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</si>
  <si>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</si>
  <si>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</si>
  <si>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</si>
  <si>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</si>
  <si>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</si>
  <si>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</si>
  <si>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</si>
  <si>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</si>
  <si>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</si>
  <si>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</si>
  <si>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</si>
  <si>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</si>
  <si>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</si>
  <si>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</si>
  <si>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</si>
  <si>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</si>
  <si>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</si>
  <si>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</si>
  <si>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</si>
  <si>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</si>
  <si>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</si>
  <si>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</si>
  <si>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</si>
  <si>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</si>
  <si>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</si>
  <si>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</si>
  <si>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</si>
  <si>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</si>
  <si>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</si>
  <si>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</si>
  <si>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</si>
  <si>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</si>
  <si>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</si>
  <si>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</si>
  <si>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</si>
  <si>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</si>
  <si>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</si>
  <si>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</si>
  <si>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</si>
  <si>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</si>
  <si>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</si>
  <si>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</si>
  <si>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</si>
  <si>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</si>
  <si>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</si>
  <si>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</si>
  <si>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</si>
  <si>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</si>
  <si>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</si>
  <si>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</si>
  <si>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</si>
  <si>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</si>
  <si>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</si>
  <si>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</si>
  <si>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</si>
  <si>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</si>
  <si>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</si>
  <si>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</si>
  <si>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</si>
  <si>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</si>
  <si>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</si>
  <si>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</si>
  <si>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</si>
  <si>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</si>
  <si>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</si>
  <si>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</si>
  <si>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</si>
  <si>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</si>
  <si>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</si>
  <si>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</si>
  <si>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</si>
  <si>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</si>
  <si>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</si>
  <si>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</si>
  <si>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</si>
  <si>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</si>
  <si>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</si>
  <si>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</si>
  <si>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</si>
  <si>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</si>
  <si>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</si>
  <si>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</si>
  <si>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</si>
  <si>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</si>
  <si>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</si>
  <si>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</si>
  <si>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</si>
  <si>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</si>
  <si>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</si>
  <si>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</si>
  <si>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</si>
  <si>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</si>
  <si>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</si>
  <si>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</si>
  <si>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</si>
  <si>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</si>
  <si>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</si>
  <si>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</si>
  <si>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</si>
  <si>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</si>
  <si>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</si>
  <si>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</si>
  <si>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</si>
  <si>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</si>
  <si>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</si>
  <si>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</si>
  <si>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</si>
  <si>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</si>
  <si>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</si>
  <si>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</si>
  <si>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</si>
  <si>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</si>
  <si>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</si>
  <si>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</si>
  <si>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</si>
  <si>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</si>
  <si>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</si>
  <si>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</si>
  <si>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</si>
  <si>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</si>
  <si>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</si>
  <si>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</si>
  <si>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</si>
  <si>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</si>
  <si>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</si>
  <si>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</si>
  <si>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</si>
  <si>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</si>
  <si>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</si>
  <si>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</si>
  <si>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</si>
  <si>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</si>
  <si>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</si>
  <si>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</si>
  <si>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</si>
  <si>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</si>
  <si>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</si>
  <si>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</si>
  <si>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</si>
  <si>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</si>
  <si>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</si>
  <si>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</si>
  <si>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</si>
  <si>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</si>
  <si>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</si>
  <si>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</si>
  <si>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</si>
  <si>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</si>
  <si>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</si>
  <si>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</si>
  <si>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</si>
  <si>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</si>
  <si>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</si>
  <si>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</si>
  <si>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</si>
  <si>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</si>
  <si>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</si>
  <si>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</si>
  <si>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</si>
  <si>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</si>
  <si>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</si>
  <si>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</si>
  <si>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</si>
  <si>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</si>
  <si>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</si>
  <si>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</si>
  <si>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</si>
  <si>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</si>
  <si>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</si>
  <si>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</si>
  <si>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</si>
  <si>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</si>
  <si>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</si>
  <si>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</si>
  <si>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</si>
  <si>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</si>
  <si>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</si>
  <si>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</si>
  <si>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</si>
  <si>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</si>
  <si>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</si>
  <si>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</si>
  <si>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</si>
  <si>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</si>
  <si>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</si>
  <si>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</si>
  <si>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</si>
  <si>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</si>
  <si>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</si>
  <si>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</si>
  <si>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</si>
  <si>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</si>
  <si>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</si>
  <si>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</si>
  <si>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</si>
  <si>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</si>
  <si>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</si>
  <si>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</si>
  <si>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</si>
  <si>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</si>
  <si>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</si>
  <si>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</si>
  <si>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</si>
  <si>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</si>
  <si>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</si>
  <si>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</si>
  <si>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</si>
  <si>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</si>
  <si>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</si>
  <si>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</si>
  <si>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</si>
  <si>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</si>
  <si>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</si>
  <si>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</si>
  <si>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</si>
  <si>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</si>
  <si>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</si>
  <si>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</si>
  <si>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</si>
  <si>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</si>
  <si>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</si>
  <si>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</si>
  <si>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</si>
  <si>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</si>
  <si>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</si>
  <si>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</si>
  <si>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</si>
  <si>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</si>
  <si>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</si>
  <si>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</si>
  <si>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</si>
  <si>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</si>
  <si>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</si>
  <si>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</si>
  <si>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</si>
  <si>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</si>
  <si>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</si>
  <si>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</si>
  <si>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</si>
  <si>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</si>
  <si>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</si>
  <si>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</si>
  <si>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</si>
  <si>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</si>
  <si>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</si>
  <si>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</si>
  <si>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</si>
  <si>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</si>
  <si>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</si>
  <si>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</si>
  <si>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</si>
  <si>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</si>
  <si>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</si>
  <si>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</si>
  <si>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</si>
  <si>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</si>
  <si>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</si>
  <si>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</si>
  <si>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</si>
  <si>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</si>
  <si>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</si>
  <si>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</si>
  <si>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</si>
  <si>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</si>
  <si>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</si>
  <si>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</si>
  <si>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</si>
  <si>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</si>
  <si>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</si>
  <si>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</si>
  <si>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</si>
  <si>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</si>
  <si>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</si>
  <si>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</si>
  <si>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</si>
  <si>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</si>
  <si>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</si>
  <si>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</si>
  <si>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</si>
  <si>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</si>
  <si>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</si>
  <si>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</si>
  <si>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</si>
  <si>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</si>
  <si>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</si>
  <si>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</si>
  <si>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</si>
  <si>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</si>
  <si>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</si>
  <si>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</si>
  <si>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</si>
  <si>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</si>
  <si>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</si>
  <si>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</si>
  <si>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</si>
  <si>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</si>
  <si>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</si>
  <si>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</si>
  <si>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</si>
  <si>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</si>
  <si>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</si>
  <si>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</si>
  <si>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</si>
  <si>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</si>
  <si>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</si>
  <si>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</si>
  <si>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</si>
  <si>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</si>
  <si>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</si>
  <si>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</si>
  <si>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</si>
  <si>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</si>
  <si>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</si>
  <si>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</si>
  <si>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</si>
  <si>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</si>
  <si>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</si>
  <si>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</si>
  <si>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</si>
  <si>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</si>
  <si>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</si>
  <si>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</si>
  <si>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</si>
  <si>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</si>
  <si>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</si>
  <si>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</si>
  <si>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</si>
  <si>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</si>
  <si>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</si>
  <si>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</si>
  <si>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</si>
  <si>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</si>
  <si>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</si>
  <si>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</si>
  <si>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</si>
  <si>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</si>
  <si>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</si>
  <si>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</si>
  <si>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</si>
  <si>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</si>
  <si>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</si>
  <si>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</si>
  <si>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</si>
  <si>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</si>
  <si>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</si>
  <si>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</si>
  <si>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</si>
  <si>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</si>
  <si>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</si>
  <si>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</si>
  <si>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</si>
  <si>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</si>
  <si>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</si>
  <si>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</si>
  <si>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</si>
  <si>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</si>
  <si>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</si>
  <si>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</si>
  <si>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</si>
  <si>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</si>
  <si>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</si>
  <si>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</si>
  <si>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</si>
  <si>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</si>
  <si>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</si>
  <si>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</si>
  <si>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</si>
  <si>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</si>
  <si>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</si>
  <si>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</si>
  <si>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</si>
  <si>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</si>
  <si>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</si>
  <si>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</si>
  <si>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</si>
  <si>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</si>
  <si>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</si>
  <si>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</si>
  <si>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</si>
  <si>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</si>
  <si>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</si>
  <si>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</si>
  <si>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</si>
  <si>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</si>
  <si>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</si>
  <si>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</si>
  <si>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</si>
  <si>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</si>
  <si>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</si>
  <si>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</si>
  <si>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</si>
  <si>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</si>
  <si>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</si>
  <si>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</si>
  <si>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</si>
  <si>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</si>
  <si>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</si>
  <si>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</si>
  <si>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</si>
  <si>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</si>
  <si>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</si>
  <si>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</si>
  <si>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</si>
  <si>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</si>
  <si>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</si>
  <si>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</si>
  <si>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</si>
  <si>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</si>
  <si>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</si>
  <si>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</si>
  <si>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</si>
  <si>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</si>
  <si>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</si>
  <si>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</si>
  <si>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</si>
  <si>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</si>
  <si>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</si>
  <si>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</si>
  <si>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</si>
  <si>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</si>
  <si>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</si>
  <si>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</si>
  <si>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</si>
  <si>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</si>
  <si>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</si>
  <si>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</si>
  <si>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</si>
  <si>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</si>
  <si>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</si>
  <si>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</si>
  <si>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</si>
  <si>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</si>
  <si>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</si>
  <si>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</si>
  <si>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</si>
  <si>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</si>
  <si>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</si>
  <si>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</si>
  <si>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</si>
  <si>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</si>
  <si>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</si>
  <si>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</si>
  <si>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</si>
  <si>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</si>
  <si>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</si>
  <si>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</si>
  <si>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</si>
  <si>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</si>
  <si>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</si>
  <si>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</si>
  <si>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</si>
  <si>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</si>
  <si>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</si>
  <si>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</si>
  <si>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</si>
  <si>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</si>
  <si>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</si>
  <si>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</si>
  <si>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</si>
  <si>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</si>
  <si>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</si>
  <si>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</si>
  <si>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</si>
  <si>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</si>
  <si>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</si>
  <si>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</si>
  <si>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</si>
  <si>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</si>
  <si>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</si>
  <si>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</si>
  <si>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</si>
  <si>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</si>
  <si>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</si>
  <si>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</si>
  <si>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</si>
  <si>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</si>
  <si>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</si>
  <si>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</si>
  <si>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</si>
  <si>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</si>
  <si>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</si>
  <si>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</si>
  <si>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</si>
  <si>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</si>
  <si>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</si>
  <si>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</si>
  <si>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</si>
  <si>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</si>
  <si>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</si>
  <si>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</si>
  <si>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</si>
  <si>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</si>
  <si>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</si>
  <si>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</si>
  <si>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</si>
  <si>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</si>
  <si>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</si>
  <si>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</si>
  <si>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</si>
  <si>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</si>
  <si>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</si>
  <si>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</si>
  <si>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</si>
  <si>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</si>
  <si>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</si>
  <si>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</si>
  <si>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</si>
  <si>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</si>
  <si>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</si>
  <si>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</si>
  <si>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</si>
  <si>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</si>
  <si>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</si>
  <si>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</si>
  <si>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</si>
  <si>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</si>
  <si>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</si>
  <si>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</si>
  <si>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</si>
  <si>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</si>
  <si>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</si>
  <si>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</si>
  <si>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</si>
  <si>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</si>
  <si>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</si>
  <si>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</si>
  <si>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</si>
  <si>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</si>
  <si>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</si>
  <si>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</si>
  <si>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</si>
  <si>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</si>
  <si>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</si>
  <si>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</si>
  <si>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</si>
  <si>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</si>
  <si>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</si>
  <si>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</si>
  <si>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</si>
  <si>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</si>
  <si>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</si>
  <si>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</si>
  <si>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</si>
  <si>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</si>
  <si>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</si>
  <si>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</si>
  <si>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</si>
  <si>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</si>
  <si>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</si>
  <si>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</si>
  <si>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</si>
  <si>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</si>
  <si>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</si>
  <si>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</si>
  <si>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</si>
  <si>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</si>
  <si>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</si>
  <si>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</si>
  <si>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</si>
  <si>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</si>
  <si>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</si>
  <si>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</si>
  <si>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</si>
  <si>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</si>
  <si>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</si>
  <si>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</si>
  <si>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</si>
  <si>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</si>
  <si>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</si>
  <si>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</si>
  <si>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</si>
  <si>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</si>
  <si>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</si>
  <si>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</si>
  <si>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</si>
  <si>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</si>
  <si>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</si>
  <si>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</si>
  <si>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</si>
  <si>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</si>
  <si>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</si>
  <si>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</si>
  <si>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</si>
  <si>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</si>
  <si>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</si>
  <si>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</si>
  <si>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</si>
  <si>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</si>
  <si>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</si>
  <si>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</si>
  <si>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</si>
  <si>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</si>
  <si>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</si>
  <si>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</si>
  <si>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</si>
  <si>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</si>
  <si>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</si>
  <si>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</si>
  <si>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</si>
  <si>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</si>
  <si>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</si>
  <si>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</si>
  <si>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</si>
  <si>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</si>
  <si>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</si>
  <si>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</si>
  <si>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</si>
  <si>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</si>
  <si>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</si>
  <si>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</si>
  <si>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</si>
  <si>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</si>
  <si>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</si>
  <si>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</si>
  <si>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</si>
  <si>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</si>
  <si>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</si>
  <si>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</si>
  <si>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</si>
  <si>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</si>
  <si>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</si>
  <si>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</si>
  <si>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</si>
  <si>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</si>
  <si>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</si>
  <si>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</si>
  <si>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</si>
  <si>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</si>
  <si>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</si>
  <si>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</si>
  <si>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</si>
  <si>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</si>
  <si>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</si>
  <si>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</si>
  <si>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</si>
  <si>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</si>
  <si>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</si>
  <si>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</si>
  <si>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</si>
  <si>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</si>
  <si>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</si>
  <si>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</si>
  <si>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</si>
  <si>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</si>
  <si>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</si>
  <si>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</si>
  <si>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</si>
  <si>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</si>
  <si>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</si>
  <si>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</si>
  <si>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</si>
  <si>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</si>
  <si>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</si>
  <si>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</si>
  <si>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</si>
  <si>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</si>
  <si>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</si>
  <si>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</si>
  <si>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</si>
  <si>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</si>
  <si>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</si>
  <si>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</si>
  <si>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</si>
  <si>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</si>
  <si>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</si>
  <si>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</si>
  <si>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</si>
  <si>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</si>
  <si>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</si>
  <si>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</si>
  <si>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</si>
  <si>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</si>
  <si>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</si>
  <si>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</si>
  <si>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</si>
  <si>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</si>
  <si>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</si>
  <si>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</si>
  <si>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</si>
  <si>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</si>
  <si>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</si>
  <si>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</si>
  <si>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</si>
  <si>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</si>
  <si>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</si>
  <si>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</si>
  <si>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</si>
  <si>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</si>
  <si>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</si>
  <si>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</si>
  <si>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</si>
  <si>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</si>
  <si>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</si>
  <si>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</si>
  <si>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</si>
  <si>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</si>
  <si>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</si>
  <si>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</si>
  <si>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</si>
  <si>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</si>
  <si>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</si>
  <si>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</si>
  <si>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</si>
  <si>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</si>
  <si>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</si>
  <si>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</si>
  <si>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</si>
  <si>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</si>
  <si>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</si>
  <si>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</si>
  <si>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</si>
  <si>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</si>
  <si>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</si>
  <si>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</si>
  <si>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</si>
  <si>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</si>
  <si>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</si>
  <si>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</si>
  <si>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</si>
  <si>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</si>
  <si>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</si>
  <si>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</si>
  <si>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</si>
  <si>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</si>
  <si>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</si>
  <si>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</si>
  <si>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</si>
  <si>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</si>
  <si>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</si>
  <si>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</si>
  <si>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</si>
  <si>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</si>
  <si>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</si>
  <si>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</si>
  <si>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</si>
  <si>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</si>
  <si>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</si>
  <si>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</si>
  <si>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</si>
  <si>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</si>
  <si>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</si>
  <si>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</si>
  <si>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</si>
  <si>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</si>
  <si>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</si>
  <si>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</si>
  <si>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</si>
  <si>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</si>
  <si>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</si>
  <si>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</si>
  <si>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</si>
  <si>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</si>
  <si>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</si>
  <si>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</si>
  <si>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</si>
  <si>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</si>
  <si>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</si>
  <si>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</si>
  <si>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</si>
  <si>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</si>
  <si>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</si>
  <si>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</si>
  <si>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</si>
  <si>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</si>
  <si>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</si>
  <si>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</si>
  <si>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</si>
  <si>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</si>
  <si>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</si>
  <si>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</si>
  <si>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</si>
  <si>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</si>
  <si>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</si>
  <si>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</si>
  <si>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</si>
  <si>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</si>
  <si>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</si>
  <si>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</si>
  <si>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</si>
  <si>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</si>
  <si>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</si>
  <si>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</si>
  <si>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</si>
  <si>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</si>
  <si>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</si>
  <si>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</si>
  <si>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</si>
  <si>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</si>
  <si>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</si>
  <si>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</si>
  <si>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</si>
  <si>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</si>
  <si>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</si>
  <si>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</si>
  <si>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</si>
  <si>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</si>
  <si>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</si>
  <si>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</si>
  <si>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</si>
  <si>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</si>
  <si>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</si>
  <si>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</si>
  <si>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</si>
  <si>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</si>
  <si>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</si>
  <si>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</si>
  <si>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</si>
  <si>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</si>
  <si>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</si>
  <si>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</si>
  <si>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</si>
  <si>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</si>
  <si>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</si>
  <si>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</si>
  <si>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</si>
  <si>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</si>
  <si>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</si>
  <si>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</si>
  <si>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</si>
  <si>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</si>
  <si>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</si>
  <si>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</si>
  <si>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</si>
  <si>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</si>
  <si>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</si>
  <si>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</si>
  <si>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</si>
  <si>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</si>
  <si>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</si>
  <si>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</si>
  <si>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</si>
  <si>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</si>
  <si>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</si>
  <si>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</si>
  <si>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</si>
  <si>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</si>
  <si>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</si>
  <si>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</si>
  <si>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</si>
  <si>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</si>
  <si>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</si>
  <si>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</si>
  <si>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</si>
  <si>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</si>
  <si>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</si>
  <si>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</si>
  <si>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</si>
  <si>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</si>
  <si>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</si>
  <si>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</si>
  <si>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</si>
  <si>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</si>
  <si>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</si>
  <si>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</si>
  <si>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</si>
  <si>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</si>
  <si>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</si>
  <si>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</si>
  <si>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</si>
  <si>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</si>
  <si>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</si>
  <si>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</si>
  <si>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</si>
  <si>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</si>
  <si>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</si>
  <si>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</si>
  <si>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</si>
  <si>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</si>
  <si>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</si>
  <si>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</si>
  <si>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</si>
  <si>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</si>
  <si>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</si>
  <si>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</si>
  <si>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</si>
  <si>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</si>
  <si>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</si>
  <si>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</si>
  <si>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</si>
  <si>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</si>
  <si>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</si>
  <si>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</si>
  <si>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</si>
  <si>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</si>
  <si>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</si>
  <si>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</si>
  <si>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</si>
  <si>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</si>
  <si>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</si>
  <si>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</si>
  <si>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</si>
  <si>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</si>
  <si>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</si>
  <si>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</si>
  <si>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</si>
  <si>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</si>
  <si>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</si>
  <si>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</si>
  <si>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</si>
  <si>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</si>
  <si>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</si>
  <si>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</si>
  <si>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</si>
  <si>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</si>
  <si>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</si>
  <si>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</si>
  <si>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</si>
  <si>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</si>
  <si>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</si>
  <si>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</si>
  <si>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</si>
  <si>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</si>
  <si>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</si>
  <si>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</si>
  <si>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</si>
  <si>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</si>
  <si>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</si>
  <si>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</si>
  <si>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</si>
  <si>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</si>
  <si>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</si>
  <si>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</si>
  <si>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</si>
  <si>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</si>
  <si>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</si>
  <si>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</si>
  <si>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</si>
  <si>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</si>
  <si>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</si>
  <si>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</si>
  <si>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</si>
  <si>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</si>
  <si>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</si>
  <si>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</si>
  <si>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</si>
  <si>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</si>
  <si>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</si>
  <si>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</si>
  <si>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</si>
  <si>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</si>
  <si>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</si>
  <si>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</si>
  <si>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</si>
  <si>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</si>
  <si>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</si>
  <si>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</si>
  <si>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</si>
  <si>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</si>
  <si>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</si>
  <si>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</si>
  <si>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</si>
  <si>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</si>
  <si>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</si>
  <si>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</si>
  <si>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</si>
  <si>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</si>
  <si>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</si>
  <si>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</si>
  <si>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</si>
  <si>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</si>
  <si>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</si>
  <si>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</si>
  <si>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</si>
  <si>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</si>
  <si>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</si>
  <si>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</si>
  <si>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</si>
  <si>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</si>
  <si>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</si>
  <si>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</si>
  <si>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</si>
  <si>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</si>
  <si>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</si>
  <si>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</si>
  <si>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</si>
  <si>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</si>
  <si>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</si>
  <si>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</si>
  <si>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</si>
  <si>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</si>
  <si>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</si>
  <si>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</si>
  <si>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</si>
  <si>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</si>
  <si>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</si>
  <si>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</si>
  <si>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</si>
  <si>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</si>
  <si>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</si>
  <si>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</si>
  <si>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</si>
  <si>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</si>
  <si>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</si>
  <si>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</si>
  <si>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</si>
  <si>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</si>
  <si>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</si>
  <si>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</si>
  <si>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</si>
  <si>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</si>
  <si>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</si>
  <si>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</si>
  <si>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</si>
  <si>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</si>
  <si>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</si>
  <si>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</si>
  <si>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</si>
  <si>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</si>
  <si>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</si>
  <si>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</si>
  <si>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</si>
  <si>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</si>
  <si>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</si>
  <si>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</si>
  <si>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</si>
  <si>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</si>
  <si>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</si>
  <si>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</si>
  <si>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</si>
  <si>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</si>
  <si>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</si>
  <si>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</si>
  <si>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</si>
  <si>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</si>
  <si>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</si>
  <si>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</si>
  <si>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</si>
  <si>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</si>
  <si>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</si>
  <si>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</si>
  <si>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</si>
  <si>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</si>
  <si>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</si>
  <si>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</si>
  <si>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</si>
  <si>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</si>
  <si>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</si>
  <si>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</si>
  <si>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</si>
  <si>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</si>
  <si>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</si>
  <si>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</si>
  <si>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</si>
  <si>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</si>
  <si>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</si>
  <si>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</si>
  <si>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</si>
  <si>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</si>
  <si>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</si>
  <si>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</si>
  <si>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</si>
  <si>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</si>
  <si>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</si>
  <si>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</si>
  <si>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</si>
  <si>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</si>
  <si>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</si>
  <si>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</si>
  <si>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</si>
  <si>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</si>
  <si>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</si>
  <si>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</si>
  <si>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</si>
  <si>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</si>
  <si>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</si>
  <si>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</si>
  <si>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</si>
  <si>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</si>
  <si>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</si>
  <si>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</si>
  <si>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</si>
  <si>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</si>
  <si>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</si>
  <si>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</si>
  <si>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</si>
  <si>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</si>
  <si>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</si>
  <si>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</si>
  <si>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</si>
  <si>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</si>
  <si>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</si>
  <si>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</si>
  <si>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</si>
  <si>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</si>
  <si>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</si>
  <si>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</si>
  <si>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</si>
  <si>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</si>
  <si>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</si>
  <si>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</si>
  <si>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</si>
  <si>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</si>
  <si>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</si>
  <si>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</si>
  <si>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</si>
  <si>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</si>
  <si>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</si>
  <si>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</si>
  <si>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</si>
  <si>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</si>
  <si>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</si>
  <si>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</si>
  <si>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</si>
  <si>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</si>
  <si>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</si>
  <si>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</si>
  <si>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</si>
  <si>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</si>
  <si>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</si>
  <si>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</si>
  <si>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</si>
  <si>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</si>
  <si>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</si>
  <si>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</si>
  <si>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</si>
  <si>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</si>
  <si>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</si>
  <si>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</si>
  <si>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</si>
  <si>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</si>
  <si>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</si>
  <si>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</si>
  <si>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</si>
  <si>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</si>
  <si>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</si>
  <si>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</si>
  <si>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</si>
  <si>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</si>
  <si>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</si>
  <si>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</si>
  <si>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</si>
  <si>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</si>
  <si>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</si>
  <si>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</si>
  <si>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</si>
  <si>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</si>
  <si>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</si>
  <si>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</si>
  <si>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</si>
  <si>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</si>
  <si>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</si>
  <si>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</si>
  <si>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</si>
  <si>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</si>
  <si>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</si>
  <si>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</si>
  <si>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</si>
  <si>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</si>
  <si>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</si>
  <si>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</si>
  <si>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</si>
  <si>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</si>
  <si>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</si>
  <si>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</si>
  <si>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</si>
  <si>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</si>
  <si>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</si>
  <si>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</si>
  <si>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</si>
  <si>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</si>
  <si>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</si>
  <si>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</si>
  <si>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</si>
  <si>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</si>
  <si>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</si>
  <si>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</si>
  <si>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</si>
  <si>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</si>
  <si>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</si>
  <si>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</si>
  <si>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</si>
  <si>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</si>
  <si>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</si>
  <si>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</si>
  <si>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</si>
  <si>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</si>
  <si>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</si>
  <si>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</si>
  <si>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</si>
  <si>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</si>
  <si>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</si>
  <si>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</si>
  <si>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</si>
  <si>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</si>
  <si>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</si>
  <si>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</si>
  <si>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</si>
  <si>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</si>
  <si>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</si>
  <si>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</si>
  <si>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</si>
  <si>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</si>
  <si>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</si>
  <si>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</si>
  <si>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</si>
  <si>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</si>
  <si>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</si>
  <si>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</si>
  <si>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</si>
  <si>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</si>
  <si>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</si>
  <si>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</si>
  <si>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</si>
  <si>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</si>
  <si>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</si>
  <si>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</si>
  <si>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</si>
  <si>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</si>
  <si>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</si>
  <si>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</si>
  <si>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</si>
  <si>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</si>
  <si>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</si>
  <si>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</si>
  <si>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</si>
  <si>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</si>
  <si>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</si>
  <si>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</si>
  <si>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</si>
  <si>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</si>
  <si>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</si>
  <si>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</si>
  <si>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</si>
  <si>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</si>
  <si>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</si>
  <si>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</si>
  <si>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</si>
  <si>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</si>
  <si>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</si>
  <si>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</si>
  <si>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</si>
  <si>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</si>
  <si>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</si>
  <si>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</si>
  <si>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</si>
  <si>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</si>
  <si>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</si>
  <si>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</si>
  <si>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</si>
  <si>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</si>
  <si>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</si>
  <si>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</si>
  <si>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</si>
  <si>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</si>
  <si>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</si>
  <si>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</si>
  <si>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</si>
  <si>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</si>
  <si>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</si>
  <si>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</si>
  <si>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</si>
  <si>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</si>
  <si>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</si>
  <si>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</si>
  <si>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</si>
  <si>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</si>
  <si>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</si>
  <si>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</si>
  <si>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</si>
  <si>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</si>
  <si>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</si>
  <si>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</si>
  <si>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</si>
  <si>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</si>
  <si>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</si>
  <si>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</si>
  <si>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</si>
  <si>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</si>
  <si>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</si>
  <si>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</si>
  <si>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</si>
  <si>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</si>
  <si>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</si>
  <si>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</si>
  <si>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</si>
  <si>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</si>
  <si>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</si>
  <si>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</si>
  <si>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</si>
  <si>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</si>
  <si>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</si>
  <si>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</si>
  <si>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</si>
  <si>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</si>
  <si>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</si>
  <si>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</si>
  <si>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</si>
  <si>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</si>
  <si>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</si>
  <si>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</si>
  <si>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</si>
  <si>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</si>
  <si>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</si>
  <si>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</si>
  <si>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</si>
  <si>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</si>
  <si>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</si>
  <si>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</si>
  <si>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</si>
  <si>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</si>
  <si>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</si>
  <si>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</si>
  <si>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</si>
  <si>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</si>
  <si>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</si>
  <si>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</si>
  <si>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</si>
  <si>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</si>
  <si>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</si>
  <si>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</si>
  <si>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</si>
  <si>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</si>
  <si>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</si>
  <si>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</si>
  <si>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</si>
  <si>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</si>
  <si>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</si>
  <si>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</si>
  <si>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</si>
  <si>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</si>
  <si>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</si>
  <si>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</si>
  <si>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</si>
  <si>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</si>
  <si>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</si>
  <si>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</si>
  <si>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</si>
  <si>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</si>
  <si>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</si>
  <si>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</si>
  <si>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</si>
  <si>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</si>
  <si>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</si>
  <si>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</si>
  <si>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</si>
  <si>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</si>
  <si>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</si>
  <si>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</si>
  <si>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</si>
  <si>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</si>
  <si>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</si>
  <si>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</si>
  <si>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</si>
  <si>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</si>
  <si>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</si>
  <si>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</si>
  <si>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</si>
  <si>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</si>
  <si>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</si>
  <si>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</si>
  <si>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</si>
  <si>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</si>
  <si>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</si>
  <si>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</si>
  <si>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</si>
  <si>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</si>
  <si>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</si>
  <si>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</si>
  <si>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</si>
  <si>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</si>
  <si>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</si>
  <si>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</si>
  <si>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</si>
  <si>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</si>
  <si>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</si>
  <si>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</si>
  <si>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</si>
  <si>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</si>
  <si>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</si>
  <si>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</si>
  <si>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</si>
  <si>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</si>
  <si>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</si>
  <si>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</si>
  <si>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</si>
  <si>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</si>
  <si>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</si>
  <si>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</si>
  <si>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</si>
  <si>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</si>
  <si>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</si>
  <si>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</si>
  <si>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</si>
  <si>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</si>
  <si>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</si>
  <si>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</si>
  <si>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</si>
  <si>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</si>
  <si>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</si>
  <si>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</si>
  <si>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</si>
  <si>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</si>
  <si>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</si>
  <si>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</si>
  <si>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</si>
  <si>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</si>
  <si>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</si>
  <si>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</si>
  <si>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</si>
  <si>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</si>
  <si>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</si>
  <si>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</si>
  <si>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</si>
  <si>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</si>
  <si>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</si>
  <si>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</si>
  <si>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</si>
  <si>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</si>
  <si>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</si>
  <si>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</si>
  <si>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</si>
  <si>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</si>
  <si>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</si>
  <si>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</si>
  <si>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</si>
  <si>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</si>
  <si>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</si>
  <si>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</si>
  <si>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</si>
  <si>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</si>
  <si>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</si>
  <si>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</si>
  <si>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</si>
  <si>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</si>
  <si>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</si>
  <si>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</si>
  <si>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</si>
  <si>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</si>
  <si>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</si>
  <si>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</si>
  <si>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</si>
  <si>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</si>
  <si>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</si>
  <si>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</si>
  <si>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</si>
  <si>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</si>
  <si>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</si>
  <si>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</si>
  <si>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</si>
  <si>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</si>
  <si>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</si>
  <si>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</si>
  <si>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</si>
  <si>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</si>
  <si>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</si>
  <si>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</si>
  <si>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</si>
  <si>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</si>
  <si>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</si>
  <si>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</si>
  <si>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</si>
  <si>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</si>
  <si>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</si>
  <si>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</si>
  <si>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</si>
  <si>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</si>
  <si>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</si>
  <si>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</si>
  <si>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</si>
  <si>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</si>
  <si>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</si>
  <si>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</si>
  <si>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</si>
  <si>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</si>
  <si>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</si>
  <si>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</si>
  <si>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</si>
  <si>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</si>
  <si>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</si>
  <si>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</si>
  <si>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</si>
  <si>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</si>
  <si>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</si>
  <si>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</si>
  <si>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</si>
  <si>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</si>
  <si>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</si>
  <si>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</si>
  <si>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</si>
  <si>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</si>
  <si>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</si>
  <si>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</si>
  <si>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</si>
  <si>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</si>
  <si>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</si>
  <si>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</si>
  <si>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</si>
  <si>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</si>
  <si>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</si>
  <si>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</si>
  <si>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</si>
  <si>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</si>
  <si>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</si>
  <si>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</si>
  <si>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</si>
  <si>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</si>
  <si>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</si>
  <si>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</si>
  <si>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</si>
  <si>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</si>
  <si>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</si>
  <si>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</si>
  <si>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</si>
  <si>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</si>
  <si>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</si>
  <si>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</si>
  <si>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</si>
  <si>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</si>
  <si>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</si>
  <si>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</si>
  <si>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</si>
  <si>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</si>
  <si>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</si>
  <si>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</si>
  <si>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</si>
  <si>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</si>
  <si>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</si>
  <si>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</si>
  <si>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</si>
  <si>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</si>
  <si>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</si>
  <si>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</si>
  <si>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</si>
  <si>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</si>
  <si>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</si>
  <si>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</si>
  <si>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</si>
  <si>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</si>
  <si>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</si>
  <si>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</si>
  <si>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</si>
  <si>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</si>
  <si>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</si>
  <si>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</si>
  <si>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</si>
  <si>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</si>
  <si>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</si>
  <si>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</si>
  <si>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</si>
  <si>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</si>
  <si>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</si>
  <si>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</si>
  <si>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</si>
  <si>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</si>
  <si>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</si>
  <si>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</si>
  <si>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</si>
  <si>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</si>
  <si>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</si>
  <si>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</si>
  <si>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</si>
  <si>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</si>
  <si>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</si>
  <si>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</si>
  <si>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</si>
  <si>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</si>
  <si>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</si>
  <si>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</si>
  <si>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</si>
  <si>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</si>
  <si>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</si>
  <si>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</si>
  <si>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</si>
  <si>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</si>
  <si>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</si>
  <si>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</si>
  <si>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</si>
  <si>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</si>
  <si>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</si>
  <si>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</si>
  <si>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</si>
  <si>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</si>
  <si>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</si>
  <si>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</si>
  <si>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</si>
  <si>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</si>
  <si>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</si>
  <si>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</si>
  <si>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</si>
  <si>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</si>
  <si>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</si>
  <si>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</si>
  <si>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</si>
  <si>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</si>
  <si>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</si>
  <si>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</si>
  <si>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</si>
  <si>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</si>
  <si>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</si>
  <si>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</si>
  <si>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</si>
  <si>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</si>
  <si>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</si>
  <si>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</si>
  <si>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</si>
  <si>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</si>
  <si>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</si>
  <si>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</si>
  <si>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</si>
  <si>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</si>
  <si>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</si>
  <si>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</si>
  <si>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</si>
  <si>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</si>
  <si>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</si>
  <si>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</si>
  <si>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</si>
  <si>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</si>
  <si>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</si>
  <si>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</si>
  <si>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</si>
  <si>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</si>
  <si>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</si>
  <si>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</si>
  <si>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</si>
  <si>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</si>
  <si>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</si>
  <si>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</si>
  <si>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</si>
  <si>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</si>
  <si>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</si>
  <si>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</si>
  <si>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</si>
  <si>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</si>
  <si>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</si>
  <si>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</si>
  <si>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</si>
  <si>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</si>
  <si>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</si>
  <si>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</si>
  <si>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</si>
  <si>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</si>
  <si>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</si>
  <si>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</si>
  <si>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</si>
  <si>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</si>
  <si>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</si>
  <si>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</si>
  <si>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</si>
  <si>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</si>
  <si>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</si>
  <si>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</si>
  <si>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</si>
  <si>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</si>
  <si>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</si>
  <si>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</si>
  <si>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</si>
  <si>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</si>
  <si>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</si>
  <si>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</si>
  <si>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</si>
  <si>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</si>
  <si>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</si>
  <si>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</si>
  <si>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</si>
  <si>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</si>
  <si>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</si>
  <si>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</si>
  <si>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</si>
  <si>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</si>
  <si>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</si>
  <si>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</si>
  <si>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</si>
  <si>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</si>
  <si>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</si>
  <si>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</si>
  <si>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</si>
  <si>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</si>
  <si>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</si>
  <si>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</si>
  <si>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</si>
  <si>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</si>
  <si>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</si>
  <si>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</si>
  <si>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</si>
  <si>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</si>
  <si>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</si>
  <si>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</si>
  <si>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</si>
  <si>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</si>
  <si>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</si>
  <si>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</si>
  <si>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</si>
  <si>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</si>
  <si>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</si>
  <si>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</si>
  <si>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</si>
  <si>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</si>
  <si>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</si>
  <si>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</si>
  <si>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</si>
  <si>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</si>
  <si>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</si>
  <si>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</si>
  <si>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</si>
  <si>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</si>
  <si>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</si>
  <si>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</si>
  <si>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</si>
  <si>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</si>
  <si>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</si>
  <si>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</si>
  <si>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</si>
  <si>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</si>
  <si>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</si>
  <si>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</si>
  <si>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</si>
  <si>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</si>
  <si>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</si>
  <si>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</si>
  <si>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</si>
  <si>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</si>
  <si>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</si>
  <si>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</si>
  <si>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</si>
  <si>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</si>
  <si>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</si>
  <si>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</si>
  <si>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</si>
  <si>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</si>
  <si>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</si>
  <si>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</si>
  <si>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</si>
  <si>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</si>
  <si>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</si>
  <si>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</si>
  <si>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</si>
  <si>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</si>
  <si>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</si>
  <si>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</si>
  <si>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</si>
  <si>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</si>
  <si>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</si>
  <si>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</si>
  <si>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</si>
  <si>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</si>
  <si>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</si>
  <si>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</si>
  <si>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</si>
  <si>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</si>
  <si>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</si>
  <si>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</si>
  <si>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</si>
  <si>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</si>
  <si>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</si>
  <si>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</si>
  <si>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</si>
  <si>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</si>
  <si>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</si>
  <si>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</si>
  <si>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</si>
  <si>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</si>
  <si>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</si>
  <si>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</si>
  <si>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</si>
  <si>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</si>
  <si>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</si>
  <si>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</si>
  <si>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</si>
  <si>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</si>
  <si>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</si>
  <si>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</si>
  <si>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</si>
  <si>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</si>
  <si>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</si>
  <si>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</si>
  <si>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</si>
  <si>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</si>
  <si>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</si>
  <si>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</si>
  <si>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</si>
  <si>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</si>
  <si>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</si>
  <si>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</si>
  <si>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</si>
  <si>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</si>
  <si>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</si>
  <si>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</si>
  <si>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</si>
  <si>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</si>
  <si>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</si>
  <si>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</si>
  <si>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</si>
  <si>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</si>
  <si>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</si>
  <si>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</si>
  <si>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</si>
  <si>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</si>
  <si>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</si>
  <si>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</si>
  <si>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</si>
  <si>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</si>
  <si>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</si>
  <si>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</si>
  <si>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</si>
  <si>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</si>
  <si>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</si>
  <si>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</si>
  <si>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</si>
  <si>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</si>
  <si>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</si>
  <si>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</si>
  <si>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</si>
  <si>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</si>
  <si>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</si>
  <si>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</si>
  <si>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</si>
  <si>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</si>
  <si>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</si>
  <si>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</si>
  <si>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</si>
  <si>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</si>
  <si>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</si>
  <si>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</si>
  <si>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</si>
  <si>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</si>
  <si>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</si>
  <si>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</si>
  <si>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</si>
  <si>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</si>
  <si>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</si>
  <si>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</si>
  <si>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</si>
  <si>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</si>
  <si>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</si>
  <si>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</si>
  <si>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</si>
  <si>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</si>
  <si>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</si>
  <si>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</si>
  <si>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</si>
  <si>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</si>
  <si>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</si>
  <si>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</si>
  <si>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</si>
  <si>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</si>
  <si>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</si>
  <si>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</si>
  <si>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</si>
  <si>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</si>
  <si>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</si>
  <si>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</si>
  <si>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</si>
  <si>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</si>
  <si>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</si>
  <si>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</si>
  <si>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</si>
  <si>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</si>
  <si>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</si>
  <si>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</si>
  <si>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</si>
  <si>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</si>
  <si>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</si>
  <si>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</si>
  <si>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</si>
  <si>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</si>
  <si>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</si>
  <si>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</si>
  <si>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</si>
  <si>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</si>
  <si>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</si>
  <si>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</si>
  <si>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</si>
  <si>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</si>
  <si>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</si>
  <si>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</si>
  <si>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</si>
  <si>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</si>
  <si>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</si>
  <si>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</si>
  <si>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</si>
  <si>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</si>
  <si>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</si>
  <si>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</si>
  <si>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</si>
  <si>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</si>
  <si>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</si>
  <si>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</si>
  <si>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</si>
  <si>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</si>
  <si>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</si>
  <si>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</si>
  <si>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</si>
  <si>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</si>
  <si>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</si>
  <si>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</si>
  <si>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</si>
  <si>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</si>
  <si>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</si>
  <si>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</si>
  <si>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</si>
  <si>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</si>
  <si>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</si>
  <si>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</si>
  <si>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</si>
  <si>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</si>
  <si>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</si>
  <si>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</si>
  <si>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</si>
  <si>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</si>
  <si>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</si>
  <si>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</si>
  <si>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</si>
  <si>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</si>
  <si>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</si>
  <si>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</si>
  <si>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</si>
  <si>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</si>
  <si>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</si>
  <si>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</si>
  <si>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</si>
  <si>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</si>
  <si>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</si>
  <si>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</si>
  <si>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</si>
  <si>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</si>
  <si>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</si>
  <si>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</si>
  <si>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</si>
  <si>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</si>
  <si>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</si>
  <si>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</si>
  <si>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</si>
  <si>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</si>
  <si>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</si>
  <si>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</si>
  <si>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</si>
  <si>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</si>
  <si>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</si>
  <si>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</si>
  <si>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</si>
  <si>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</si>
  <si>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</si>
  <si>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</si>
  <si>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</si>
  <si>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</si>
  <si>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</si>
  <si>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</si>
  <si>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</si>
  <si>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</si>
  <si>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</si>
  <si>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</si>
  <si>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</si>
  <si>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</si>
  <si>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</si>
  <si>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</si>
  <si>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</si>
  <si>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</si>
  <si>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</si>
  <si>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</si>
  <si>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</si>
  <si>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</si>
  <si>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</si>
  <si>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</si>
  <si>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</si>
  <si>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</si>
  <si>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</si>
  <si>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</si>
  <si>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</si>
  <si>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</si>
  <si>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</si>
  <si>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</si>
  <si>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</si>
  <si>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</si>
  <si>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</si>
  <si>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</si>
  <si>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</si>
  <si>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</si>
  <si>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</si>
  <si>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</si>
  <si>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</si>
  <si>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</si>
  <si>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</si>
  <si>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</si>
  <si>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</si>
  <si>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</si>
  <si>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</si>
  <si>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</si>
  <si>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</si>
  <si>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</si>
  <si>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</si>
  <si>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</si>
  <si>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</si>
  <si>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</si>
  <si>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</si>
  <si>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</si>
  <si>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</si>
  <si>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</si>
  <si>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</si>
  <si>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</si>
  <si>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</si>
  <si>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</si>
  <si>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</si>
  <si>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</si>
  <si>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</si>
  <si>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</si>
  <si>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</si>
  <si>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</si>
  <si>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</si>
  <si>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</si>
  <si>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</si>
  <si>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</si>
  <si>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</si>
  <si>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</si>
  <si>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</si>
  <si>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</si>
  <si>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</si>
  <si>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</si>
  <si>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</si>
  <si>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</si>
  <si>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</si>
  <si>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</si>
  <si>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</si>
  <si>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</si>
  <si>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</si>
  <si>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</si>
  <si>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</si>
  <si>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</si>
  <si>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</si>
  <si>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</si>
  <si>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</si>
  <si>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</si>
  <si>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</si>
  <si>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</si>
  <si>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</si>
  <si>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</si>
  <si>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</si>
  <si>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</si>
  <si>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</si>
  <si>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</si>
  <si>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</si>
  <si>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</si>
  <si>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</si>
  <si>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</si>
  <si>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</si>
  <si>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</si>
  <si>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</si>
  <si>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</si>
  <si>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</si>
  <si>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</si>
  <si>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</si>
  <si>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</si>
  <si>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</si>
  <si>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</si>
  <si>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</si>
  <si>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</si>
  <si>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</si>
  <si>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</si>
  <si>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</si>
  <si>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</si>
  <si>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</si>
  <si>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</si>
  <si>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</si>
  <si>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</si>
  <si>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</si>
  <si>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</si>
  <si>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</si>
  <si>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</si>
  <si>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</si>
  <si>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</si>
  <si>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</si>
  <si>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</si>
  <si>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</si>
  <si>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</si>
  <si>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</si>
  <si>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</si>
  <si>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</si>
  <si>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</si>
  <si>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</si>
  <si>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</si>
  <si>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</si>
  <si>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</si>
  <si>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</si>
  <si>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</si>
  <si>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</si>
  <si>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</si>
  <si>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</si>
  <si>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</si>
  <si>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</si>
  <si>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</si>
  <si>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</si>
  <si>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</si>
  <si>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</si>
  <si>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</si>
  <si>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</si>
  <si>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</si>
  <si>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</si>
  <si>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</si>
  <si>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</si>
  <si>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</si>
  <si>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</si>
  <si>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</si>
  <si>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</si>
  <si>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</si>
  <si>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</si>
  <si>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</si>
  <si>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</si>
  <si>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</si>
  <si>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</si>
  <si>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</si>
  <si>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</si>
  <si>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</si>
  <si>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</si>
  <si>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</si>
  <si>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</si>
  <si>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</si>
  <si>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</si>
  <si>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</si>
  <si>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</si>
  <si>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</si>
  <si>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</si>
  <si>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</si>
  <si>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</si>
  <si>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</si>
  <si>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</si>
  <si>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</si>
  <si>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</si>
  <si>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</si>
  <si>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</si>
  <si>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</si>
  <si>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</si>
  <si>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</si>
  <si>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</si>
  <si>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</si>
  <si>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</si>
  <si>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</si>
  <si>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</si>
  <si>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</si>
  <si>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</si>
  <si>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</si>
  <si>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</si>
  <si>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</si>
  <si>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</si>
  <si>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</si>
  <si>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</si>
  <si>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</si>
  <si>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</si>
  <si>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</si>
  <si>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</si>
  <si>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</si>
  <si>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</si>
  <si>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</si>
  <si>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</si>
  <si>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</si>
  <si>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</si>
  <si>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</si>
  <si>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</si>
  <si>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</si>
  <si>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</si>
  <si>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</si>
  <si>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</si>
  <si>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</si>
  <si>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</si>
  <si>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</si>
  <si>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</si>
  <si>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</si>
  <si>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</si>
  <si>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</si>
  <si>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</si>
  <si>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</si>
  <si>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</si>
  <si>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</si>
  <si>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</si>
  <si>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</si>
  <si>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</si>
  <si>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</si>
  <si>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</si>
  <si>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</si>
  <si>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</si>
  <si>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</si>
  <si>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</si>
  <si>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</si>
  <si>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</si>
  <si>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</si>
  <si>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</si>
  <si>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</si>
  <si>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</si>
  <si>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</si>
  <si>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</si>
  <si>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</si>
  <si>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</si>
  <si>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</si>
  <si>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</si>
  <si>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</si>
  <si>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</si>
  <si>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</si>
  <si>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</si>
  <si>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</si>
  <si>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</si>
  <si>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</si>
  <si>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</si>
  <si>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</si>
  <si>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</si>
  <si>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</si>
  <si>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</si>
  <si>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</si>
  <si>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</si>
  <si>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</si>
  <si>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</si>
  <si>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</si>
  <si>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</si>
  <si>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</si>
  <si>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</si>
  <si>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</si>
  <si>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</si>
  <si>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</si>
  <si>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</si>
  <si>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</si>
  <si>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</si>
  <si>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</si>
  <si>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</si>
  <si>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</si>
  <si>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</si>
  <si>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</si>
  <si>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</si>
  <si>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</si>
  <si>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</si>
  <si>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</si>
  <si>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</si>
  <si>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</si>
  <si>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</si>
  <si>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</si>
  <si>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</si>
  <si>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</si>
  <si>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</si>
  <si>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</si>
  <si>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</si>
  <si>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</si>
  <si>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</si>
  <si>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</si>
  <si>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</si>
  <si>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</si>
  <si>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</si>
  <si>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</si>
  <si>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</si>
  <si>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</si>
  <si>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</si>
  <si>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</si>
  <si>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</si>
  <si>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</si>
  <si>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</si>
  <si>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</si>
  <si>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</si>
  <si>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</si>
  <si>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</si>
  <si>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</si>
  <si>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</si>
  <si>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</si>
  <si>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</si>
  <si>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</si>
  <si>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</si>
  <si>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</si>
  <si>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</si>
  <si>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</si>
  <si>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</si>
  <si>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</si>
  <si>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</si>
  <si>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</si>
  <si>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</si>
  <si>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</si>
  <si>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</si>
  <si>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</si>
  <si>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</si>
  <si>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</si>
  <si>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</si>
  <si>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</si>
  <si>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</si>
  <si>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</si>
  <si>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</si>
  <si>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</si>
  <si>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</si>
  <si>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</si>
  <si>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</si>
  <si>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</si>
  <si>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</si>
  <si>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</si>
  <si>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</si>
  <si>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</si>
  <si>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</si>
  <si>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</si>
  <si>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</si>
  <si>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</si>
  <si>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</si>
  <si>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</si>
  <si>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</si>
  <si>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</si>
  <si>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</si>
  <si>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</si>
  <si>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</si>
  <si>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</si>
  <si>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</si>
  <si>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</si>
  <si>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</si>
  <si>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</si>
  <si>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</si>
  <si>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</si>
  <si>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</si>
  <si>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</si>
  <si>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</si>
  <si>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</si>
  <si>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</si>
  <si>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</si>
  <si>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</si>
  <si>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</si>
  <si>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</si>
  <si>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</si>
  <si>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</si>
  <si>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</si>
  <si>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</si>
  <si>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</si>
  <si>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</si>
  <si>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</si>
  <si>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</si>
  <si>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</si>
  <si>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</si>
  <si>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</si>
  <si>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</si>
  <si>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</si>
  <si>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</si>
  <si>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</si>
  <si>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</si>
  <si>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</si>
  <si>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</si>
  <si>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</si>
  <si>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</si>
  <si>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</si>
  <si>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</si>
  <si>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</si>
  <si>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</si>
  <si>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</si>
  <si>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</si>
  <si>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</si>
  <si>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</si>
  <si>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</si>
  <si>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</si>
  <si>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</si>
  <si>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</si>
  <si>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</si>
  <si>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</si>
  <si>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</si>
  <si>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</si>
  <si>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</si>
  <si>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</si>
  <si>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</si>
  <si>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</si>
  <si>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</si>
  <si>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</si>
  <si>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</si>
  <si>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</si>
  <si>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</si>
  <si>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</si>
  <si>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</si>
  <si>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</si>
  <si>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</si>
  <si>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</si>
  <si>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</si>
  <si>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</si>
  <si>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</si>
  <si>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</si>
  <si>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</si>
  <si>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</si>
  <si>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</si>
  <si>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</si>
  <si>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</si>
  <si>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</si>
  <si>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</si>
  <si>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</si>
  <si>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</si>
  <si>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</si>
  <si>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</si>
  <si>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</si>
  <si>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</si>
  <si>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</si>
  <si>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</si>
  <si>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</si>
  <si>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</si>
  <si>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</si>
  <si>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</si>
  <si>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</si>
  <si>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</si>
  <si>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</si>
  <si>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</si>
  <si>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</si>
  <si>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</si>
  <si>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</si>
  <si>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</si>
  <si>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</si>
  <si>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</si>
  <si>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</si>
  <si>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</si>
  <si>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</si>
  <si>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</si>
  <si>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</si>
  <si>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</si>
  <si>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</si>
  <si>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</si>
  <si>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</si>
  <si>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</si>
  <si>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</si>
  <si>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</si>
  <si>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</si>
  <si>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</si>
  <si>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</si>
  <si>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</si>
  <si>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</si>
  <si>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</si>
  <si>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</si>
  <si>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</si>
  <si>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</si>
  <si>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</si>
  <si>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</si>
  <si>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</si>
  <si>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</si>
  <si>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</si>
  <si>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</si>
  <si>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</si>
  <si>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</si>
  <si>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</si>
  <si>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</si>
  <si>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</si>
  <si>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</si>
  <si>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</si>
  <si>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</si>
  <si>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</si>
  <si>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</si>
  <si>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</si>
  <si>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</si>
  <si>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</si>
  <si>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</si>
  <si>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</si>
  <si>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</si>
  <si>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</si>
  <si>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</si>
  <si>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</si>
  <si>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</si>
  <si>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</si>
  <si>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</si>
  <si>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</si>
  <si>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</si>
  <si>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</si>
  <si>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</si>
  <si>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</si>
  <si>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</si>
  <si>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</si>
  <si>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</si>
  <si>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</si>
  <si>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</si>
  <si>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</si>
  <si>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</si>
  <si>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</si>
  <si>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</si>
  <si>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</si>
  <si>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</si>
  <si>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</si>
  <si>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</si>
  <si>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</si>
  <si>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</si>
  <si>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</si>
  <si>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</si>
  <si>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</si>
  <si>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</si>
  <si>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</si>
  <si>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</si>
  <si>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</si>
  <si>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</si>
  <si>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</si>
  <si>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</si>
  <si>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</si>
  <si>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</si>
  <si>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</si>
  <si>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</si>
  <si>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</si>
  <si>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</si>
  <si>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</si>
  <si>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</si>
  <si>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</si>
  <si>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</si>
  <si>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</si>
  <si>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</si>
  <si>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</si>
  <si>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</si>
  <si>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</si>
  <si>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</si>
  <si>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</si>
  <si>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</si>
  <si>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</si>
  <si>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</si>
  <si>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</si>
  <si>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</si>
  <si>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</si>
  <si>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</si>
  <si>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</si>
  <si>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</si>
  <si>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</si>
  <si>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</si>
  <si>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</si>
  <si>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</si>
  <si>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</si>
  <si>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</si>
  <si>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</si>
  <si>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</si>
  <si>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</si>
  <si>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</si>
  <si>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</si>
  <si>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</si>
  <si>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</si>
  <si>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</si>
  <si>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</si>
  <si>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</si>
  <si>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</si>
  <si>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</si>
  <si>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</si>
  <si>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</si>
  <si>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</si>
  <si>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</si>
  <si>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</si>
  <si>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</si>
  <si>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</si>
  <si>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</si>
  <si>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</si>
  <si>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</si>
  <si>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</si>
  <si>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</si>
  <si>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</si>
  <si>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</si>
  <si>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</si>
  <si>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</si>
  <si>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</si>
  <si>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</si>
  <si>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</si>
  <si>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</si>
  <si>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</si>
  <si>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</si>
  <si>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</si>
  <si>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</si>
  <si>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</si>
  <si>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</si>
  <si>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</si>
  <si>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</si>
  <si>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</si>
  <si>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</si>
  <si>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</si>
  <si>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</si>
  <si>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</si>
  <si>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</si>
  <si>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</si>
  <si>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</si>
  <si>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</si>
  <si>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</si>
  <si>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</si>
  <si>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</si>
  <si>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</si>
  <si>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</si>
  <si>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</si>
  <si>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</si>
  <si>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</si>
  <si>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</si>
  <si>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</si>
  <si>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</si>
  <si>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</si>
  <si>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</si>
  <si>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</si>
  <si>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</si>
  <si>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</si>
  <si>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</si>
  <si>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</si>
  <si>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</si>
  <si>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</si>
  <si>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</si>
  <si>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</si>
  <si>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</si>
  <si>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</si>
  <si>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</si>
  <si>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</si>
  <si>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</si>
  <si>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</si>
  <si>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</si>
  <si>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</si>
  <si>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</si>
  <si>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</si>
  <si>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</si>
  <si>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</si>
  <si>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</si>
  <si>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</si>
  <si>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</si>
  <si>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</si>
  <si>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</si>
  <si>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</si>
  <si>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</si>
  <si>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</si>
  <si>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</si>
  <si>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</si>
  <si>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</si>
  <si>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</si>
  <si>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</si>
  <si>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</si>
  <si>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</si>
  <si>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</si>
  <si>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</si>
  <si>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</si>
  <si>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</si>
  <si>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</si>
  <si>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</si>
  <si>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</si>
  <si>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</si>
  <si>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</si>
  <si>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</si>
  <si>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</si>
  <si>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</si>
  <si>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</si>
  <si>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</si>
  <si>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</si>
  <si>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</si>
  <si>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</si>
  <si>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</si>
  <si>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</si>
  <si>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</si>
  <si>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</si>
  <si>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</si>
  <si>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</si>
  <si>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</si>
  <si>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</si>
  <si>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</si>
  <si>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</si>
  <si>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</si>
  <si>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</si>
  <si>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</si>
  <si>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</si>
  <si>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</si>
  <si>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</si>
  <si>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</si>
  <si>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</si>
  <si>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</si>
  <si>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</si>
  <si>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</si>
  <si>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</si>
  <si>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</si>
  <si>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</si>
  <si>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</si>
  <si>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</si>
  <si>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</si>
  <si>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</si>
  <si>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</si>
  <si>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</si>
  <si>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</si>
  <si>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</si>
  <si>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</si>
  <si>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</si>
  <si>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</si>
  <si>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</si>
  <si>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</si>
  <si>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</si>
  <si>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</si>
  <si>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</si>
  <si>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</si>
  <si>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</si>
  <si>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</si>
  <si>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</si>
  <si>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</si>
  <si>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</si>
  <si>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</si>
  <si>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</si>
  <si>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</si>
  <si>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</si>
  <si>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</si>
  <si>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</si>
  <si>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</si>
  <si>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</si>
  <si>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</si>
  <si>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</si>
  <si>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</si>
  <si>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</si>
  <si>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</si>
  <si>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</si>
  <si>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</si>
  <si>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</si>
  <si>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</si>
  <si>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</si>
  <si>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</si>
  <si>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</si>
  <si>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</si>
  <si>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</si>
  <si>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</si>
  <si>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</si>
  <si>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</si>
  <si>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</si>
  <si>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</si>
  <si>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</si>
  <si>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</si>
  <si>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</si>
  <si>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</si>
  <si>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</si>
  <si>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</si>
  <si>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</si>
  <si>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</si>
  <si>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</si>
  <si>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</si>
  <si>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</si>
  <si>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</si>
  <si>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</si>
  <si>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</si>
  <si>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</si>
  <si>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</si>
  <si>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</si>
  <si>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</si>
  <si>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</si>
  <si>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</si>
  <si>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</si>
  <si>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</si>
  <si>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</si>
  <si>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</si>
  <si>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</si>
  <si>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</si>
  <si>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</si>
  <si>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</si>
  <si>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</si>
  <si>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</si>
  <si>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</si>
  <si>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</si>
  <si>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</si>
  <si>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</si>
  <si>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</si>
  <si>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</si>
  <si>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</si>
  <si>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</si>
  <si>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</si>
  <si>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</si>
  <si>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</si>
  <si>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</si>
  <si>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</si>
  <si>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</si>
  <si>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</si>
  <si>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</si>
  <si>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</si>
  <si>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</si>
  <si>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</si>
  <si>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</si>
  <si>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</si>
  <si>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</si>
  <si>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</si>
  <si>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</si>
  <si>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</si>
  <si>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</si>
  <si>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</si>
  <si>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</si>
  <si>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</si>
  <si>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</si>
  <si>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</si>
  <si>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</si>
  <si>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</si>
  <si>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</si>
  <si>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</si>
  <si>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</si>
  <si>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</si>
  <si>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</si>
  <si>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</si>
  <si>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</si>
  <si>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</si>
  <si>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</si>
  <si>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</si>
  <si>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</si>
  <si>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</si>
  <si>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</si>
  <si>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</si>
  <si>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</si>
  <si>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</si>
  <si>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</si>
  <si>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</si>
  <si>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</si>
  <si>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</si>
  <si>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</si>
  <si>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</si>
  <si>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</si>
  <si>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</si>
  <si>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</si>
  <si>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</si>
  <si>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</si>
  <si>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</si>
  <si>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</si>
  <si>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</si>
  <si>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</si>
  <si>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</si>
  <si>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</si>
  <si>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</si>
  <si>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</si>
  <si>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</si>
  <si>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</si>
  <si>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</si>
  <si>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</si>
  <si>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</si>
  <si>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</si>
  <si>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</si>
  <si>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</si>
  <si>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</si>
  <si>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</si>
  <si>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</si>
  <si>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</si>
  <si>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</si>
  <si>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</si>
  <si>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</si>
  <si>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</si>
  <si>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</si>
  <si>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</si>
  <si>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</si>
  <si>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</si>
  <si>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</si>
  <si>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</si>
  <si>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</si>
  <si>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</si>
  <si>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</si>
  <si>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</si>
  <si>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</si>
  <si>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</si>
  <si>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</si>
  <si>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</si>
  <si>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</si>
  <si>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</si>
  <si>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</si>
  <si>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</si>
  <si>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</si>
  <si>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</si>
  <si>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</si>
  <si>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</si>
  <si>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</si>
  <si>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</si>
  <si>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</si>
  <si>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</si>
  <si>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</si>
  <si>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</si>
  <si>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</si>
  <si>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</si>
  <si>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</si>
  <si>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</si>
  <si>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</si>
  <si>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</si>
  <si>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</si>
  <si>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</si>
  <si>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</si>
  <si>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</si>
  <si>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</si>
  <si>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</si>
  <si>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</si>
  <si>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</si>
  <si>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</si>
  <si>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</si>
  <si>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</si>
  <si>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</si>
  <si>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</si>
  <si>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</si>
  <si>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</si>
  <si>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</si>
  <si>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</si>
  <si>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</si>
  <si>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</si>
  <si>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</si>
  <si>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</si>
  <si>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</si>
  <si>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</si>
  <si>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</si>
  <si>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</si>
  <si>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</si>
  <si>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</si>
  <si>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</si>
  <si>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</si>
  <si>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</si>
  <si>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</si>
  <si>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</si>
  <si>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</si>
  <si>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</si>
  <si>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</si>
  <si>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</si>
  <si>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</si>
  <si>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</si>
  <si>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</si>
  <si>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</si>
  <si>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</si>
  <si>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</si>
  <si>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</si>
  <si>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</si>
  <si>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</si>
  <si>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</si>
  <si>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</si>
  <si>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</si>
  <si>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</si>
  <si>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</si>
  <si>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</si>
  <si>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</si>
  <si>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</si>
  <si>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</si>
  <si>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</si>
  <si>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</si>
  <si>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</si>
  <si>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</si>
  <si>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</si>
  <si>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</si>
  <si>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</si>
  <si>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</si>
  <si>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</si>
  <si>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</si>
  <si>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</si>
  <si>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</si>
  <si>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</si>
  <si>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</si>
  <si>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</si>
  <si>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</si>
  <si>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</si>
  <si>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</si>
  <si>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</si>
  <si>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</si>
  <si>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</si>
  <si>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</si>
  <si>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</si>
  <si>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</si>
  <si>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</si>
  <si>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</si>
  <si>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</si>
  <si>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</si>
  <si>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</si>
  <si>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</si>
  <si>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</si>
  <si>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</si>
  <si>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</si>
  <si>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</si>
  <si>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</si>
  <si>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</si>
  <si>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</si>
  <si>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</si>
  <si>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</si>
  <si>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</si>
  <si>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</si>
  <si>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</si>
  <si>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</si>
  <si>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</si>
  <si>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</si>
  <si>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</si>
  <si>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</si>
  <si>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</si>
  <si>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</si>
  <si>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</si>
  <si>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</si>
  <si>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</si>
  <si>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</si>
  <si>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</si>
  <si>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</si>
  <si>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</si>
  <si>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</si>
  <si>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</si>
  <si>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</si>
  <si>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</si>
  <si>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</si>
  <si>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</si>
  <si>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</si>
  <si>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</si>
  <si>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</si>
  <si>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</si>
  <si>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</si>
  <si>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</si>
  <si>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</si>
  <si>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</si>
  <si>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</si>
  <si>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</si>
  <si>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</si>
  <si>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</si>
  <si>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</si>
  <si>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</si>
  <si>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</si>
  <si>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</si>
  <si>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</si>
  <si>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</si>
  <si>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</si>
  <si>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</si>
  <si>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</si>
  <si>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</si>
  <si>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</si>
  <si>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</si>
  <si>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</si>
  <si>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</si>
  <si>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</si>
  <si>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</si>
  <si>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</si>
  <si>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</si>
  <si>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</si>
  <si>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</si>
  <si>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</si>
  <si>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</si>
  <si>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</si>
  <si>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</si>
  <si>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</si>
  <si>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</si>
  <si>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</si>
  <si>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</si>
  <si>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</si>
  <si>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</si>
  <si>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</si>
  <si>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</si>
  <si>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</si>
  <si>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</si>
  <si>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</si>
  <si>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</si>
  <si>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</si>
  <si>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</si>
  <si>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</si>
  <si>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</si>
  <si>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</si>
  <si>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</si>
  <si>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</si>
  <si>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</si>
  <si>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</si>
  <si>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</si>
  <si>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</si>
  <si>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</si>
  <si>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</si>
  <si>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</si>
  <si>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</si>
  <si>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</si>
  <si>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</si>
  <si>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</si>
  <si>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</si>
  <si>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</si>
  <si>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</si>
  <si>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</si>
  <si>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</si>
  <si>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</si>
  <si>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</si>
  <si>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</si>
  <si>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</si>
  <si>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</si>
  <si>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</si>
  <si>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</si>
  <si>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</si>
  <si>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</si>
  <si>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</si>
  <si>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</si>
  <si>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</si>
  <si>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</si>
  <si>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</si>
  <si>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</si>
  <si>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</si>
  <si>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</si>
  <si>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</si>
  <si>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</si>
  <si>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</si>
  <si>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</si>
  <si>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</si>
  <si>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</si>
  <si>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</si>
  <si>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</si>
  <si>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</si>
  <si>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</si>
  <si>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</si>
  <si>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</si>
  <si>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</si>
  <si>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</si>
  <si>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</si>
  <si>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</si>
  <si>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</si>
  <si>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</si>
  <si>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</si>
  <si>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</si>
  <si>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</si>
  <si>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</si>
  <si>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</si>
  <si>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</si>
  <si>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</si>
  <si>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</si>
  <si>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</si>
  <si>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</si>
  <si>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</si>
  <si>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</si>
  <si>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</si>
  <si>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</si>
  <si>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</si>
  <si>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</si>
  <si>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</si>
  <si>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</si>
  <si>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</si>
  <si>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</si>
  <si>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</si>
  <si>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</si>
  <si>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</si>
  <si>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</si>
  <si>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</si>
  <si>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</si>
  <si>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</si>
  <si>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</si>
  <si>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</si>
  <si>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</si>
  <si>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</si>
  <si>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</si>
  <si>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</si>
  <si>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</si>
  <si>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</si>
  <si>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</si>
  <si>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</si>
  <si>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</si>
  <si>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</si>
  <si>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</si>
  <si>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</si>
  <si>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</si>
  <si>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</si>
  <si>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</si>
  <si>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</si>
  <si>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</si>
  <si>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</si>
  <si>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</si>
  <si>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</si>
  <si>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</si>
  <si>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</si>
  <si>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</si>
  <si>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</si>
  <si>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</si>
  <si>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</si>
  <si>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</si>
  <si>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</si>
  <si>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</si>
  <si>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</si>
  <si>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</si>
  <si>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</si>
  <si>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</si>
  <si>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</si>
  <si>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</si>
  <si>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</si>
  <si>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</si>
  <si>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</si>
  <si>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</si>
  <si>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</si>
  <si>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</si>
  <si>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</si>
  <si>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</si>
  <si>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</si>
  <si>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</si>
  <si>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</si>
  <si>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</si>
  <si>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</si>
  <si>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</si>
  <si>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</si>
  <si>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</si>
  <si>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</si>
  <si>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</si>
  <si>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</si>
  <si>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</si>
  <si>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</si>
  <si>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</si>
  <si>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</si>
  <si>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</si>
  <si>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</si>
  <si>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</si>
  <si>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</si>
  <si>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</si>
  <si>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</si>
  <si>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</si>
  <si>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</si>
  <si>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</si>
  <si>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</si>
  <si>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</si>
  <si>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</si>
  <si>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</si>
  <si>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</si>
  <si>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</si>
  <si>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</si>
  <si>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</si>
  <si>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</si>
  <si>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</si>
  <si>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</si>
  <si>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</si>
  <si>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</si>
  <si>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</si>
  <si>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</si>
  <si>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</si>
  <si>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</si>
  <si>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</si>
  <si>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</si>
  <si>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</si>
  <si>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</si>
  <si>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</si>
  <si>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</si>
  <si>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</si>
  <si>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</si>
  <si>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</si>
  <si>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</si>
  <si>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</si>
  <si>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</si>
  <si>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</si>
  <si>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</si>
  <si>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</si>
  <si>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</si>
  <si>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</si>
  <si>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</si>
  <si>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</si>
  <si>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</si>
  <si>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</si>
  <si>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</si>
  <si>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</si>
  <si>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</si>
  <si>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</si>
  <si>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</si>
  <si>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</si>
  <si>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</si>
  <si>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</si>
  <si>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</si>
  <si>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</si>
  <si>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</si>
  <si>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</si>
  <si>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</si>
  <si>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</si>
  <si>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</si>
  <si>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</si>
  <si>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</si>
  <si>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</si>
  <si>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</si>
  <si>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</si>
  <si>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</si>
  <si>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</si>
  <si>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</si>
  <si>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</si>
  <si>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</si>
  <si>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</si>
  <si>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</si>
  <si>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</si>
  <si>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</si>
  <si>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</si>
  <si>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</si>
  <si>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</si>
  <si>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</si>
  <si>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</si>
  <si>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</si>
  <si>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</si>
  <si>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</si>
  <si>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</si>
  <si>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</si>
  <si>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</si>
  <si>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</si>
  <si>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</si>
  <si>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</si>
  <si>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</si>
  <si>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</si>
  <si>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</si>
  <si>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</si>
  <si>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</si>
  <si>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</si>
  <si>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</si>
  <si>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</si>
  <si>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</si>
  <si>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</si>
  <si>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</si>
  <si>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</si>
  <si>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</si>
  <si>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</si>
  <si>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</si>
  <si>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</si>
  <si>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</si>
  <si>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</si>
  <si>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</si>
  <si>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</si>
  <si>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</si>
  <si>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</si>
  <si>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</si>
  <si>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</si>
  <si>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</si>
  <si>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</si>
  <si>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</si>
  <si>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</si>
  <si>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</si>
  <si>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</si>
  <si>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</si>
  <si>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</si>
  <si>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</si>
  <si>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</si>
  <si>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</si>
  <si>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</si>
  <si>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</si>
  <si>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</si>
  <si>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</si>
  <si>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</si>
  <si>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</si>
  <si>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</si>
  <si>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</si>
  <si>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</si>
  <si>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</si>
  <si>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</si>
  <si>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</si>
  <si>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</si>
  <si>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</si>
  <si>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</si>
  <si>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</si>
  <si>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</si>
  <si>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</si>
  <si>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</si>
  <si>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</si>
  <si>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</si>
  <si>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</si>
  <si>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</si>
  <si>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</si>
  <si>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</si>
  <si>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</si>
  <si>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</si>
  <si>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</si>
  <si>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</si>
  <si>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</si>
  <si>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</si>
  <si>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</si>
  <si>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</si>
  <si>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</si>
  <si>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</si>
  <si>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</si>
  <si>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</si>
  <si>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</si>
  <si>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</si>
  <si>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</si>
  <si>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</si>
  <si>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</si>
  <si>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</si>
  <si>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</si>
  <si>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</si>
  <si>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</si>
  <si>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</si>
  <si>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</si>
  <si>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</si>
  <si>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</si>
  <si>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</si>
  <si>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</si>
  <si>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</si>
  <si>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</si>
  <si>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</si>
  <si>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</si>
  <si>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</si>
  <si>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</si>
  <si>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</si>
  <si>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</si>
  <si>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</si>
  <si>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</si>
  <si>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</si>
  <si>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</si>
  <si>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</si>
  <si>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</si>
  <si>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</si>
  <si>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</si>
  <si>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</si>
  <si>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</si>
  <si>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</si>
  <si>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</si>
  <si>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</si>
  <si>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</si>
  <si>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</si>
  <si>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</si>
  <si>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</si>
  <si>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</si>
  <si>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</si>
  <si>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</si>
  <si>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</si>
  <si>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</si>
  <si>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</si>
  <si>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</si>
  <si>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</si>
  <si>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</si>
  <si>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</si>
  <si>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</si>
  <si>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</si>
  <si>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</si>
  <si>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</si>
  <si>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</si>
  <si>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</si>
  <si>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</si>
  <si>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</si>
  <si>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</si>
  <si>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</si>
  <si>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</si>
  <si>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</si>
  <si>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</si>
  <si>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</si>
  <si>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</si>
  <si>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</si>
  <si>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</si>
  <si>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</si>
  <si>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</si>
  <si>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</si>
  <si>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</si>
  <si>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</si>
  <si>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</si>
  <si>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</si>
  <si>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</si>
  <si>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</si>
  <si>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</si>
  <si>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</si>
  <si>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</si>
  <si>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</si>
  <si>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</si>
  <si>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</si>
  <si>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</si>
  <si>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</si>
  <si>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</si>
  <si>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</si>
  <si>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</si>
  <si>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</si>
  <si>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</si>
  <si>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</si>
  <si>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</si>
  <si>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</si>
  <si>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</si>
  <si>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</si>
  <si>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</si>
  <si>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</si>
  <si>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</si>
  <si>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</si>
  <si>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</si>
  <si>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</si>
  <si>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</si>
  <si>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</si>
  <si>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</si>
  <si>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</si>
  <si>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</si>
  <si>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</si>
  <si>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</si>
  <si>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</si>
  <si>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</si>
  <si>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</si>
  <si>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</si>
  <si>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</si>
  <si>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</si>
  <si>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</si>
  <si>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</si>
  <si>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</si>
  <si>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</si>
  <si>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</si>
  <si>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</si>
  <si>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</si>
  <si>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</si>
  <si>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</si>
  <si>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</si>
  <si>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</si>
  <si>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</si>
  <si>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</si>
  <si>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</si>
  <si>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</si>
  <si>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</si>
  <si>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</si>
  <si>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</si>
  <si>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</si>
  <si>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</si>
  <si>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</si>
  <si>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</si>
  <si>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</si>
  <si>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</si>
  <si>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</si>
  <si>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</si>
  <si>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</si>
  <si>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</si>
  <si>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</si>
  <si>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</si>
  <si>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</si>
  <si>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</si>
  <si>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</si>
  <si>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</si>
  <si>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</si>
  <si>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</si>
  <si>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</si>
  <si>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</si>
  <si>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</si>
  <si>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</si>
  <si>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</si>
  <si>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</si>
  <si>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</si>
  <si>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</si>
  <si>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</si>
  <si>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</si>
  <si>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</si>
  <si>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</si>
  <si>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</si>
  <si>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</si>
  <si>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</si>
  <si>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</si>
  <si>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</si>
  <si>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</si>
  <si>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</si>
  <si>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</si>
  <si>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</si>
  <si>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</si>
  <si>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</si>
  <si>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</si>
  <si>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</si>
  <si>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</si>
  <si>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</si>
  <si>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</si>
  <si>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</si>
  <si>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</si>
  <si>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</si>
  <si>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</si>
  <si>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</si>
  <si>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</si>
  <si>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</si>
  <si>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</si>
  <si>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</si>
  <si>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</si>
  <si>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</si>
  <si>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</si>
  <si>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</si>
  <si>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</si>
  <si>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</si>
  <si>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</si>
  <si>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</si>
  <si>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</si>
  <si>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</si>
  <si>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</si>
  <si>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</si>
  <si>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</si>
  <si>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</si>
  <si>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</si>
  <si>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</si>
  <si>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</si>
  <si>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</si>
  <si>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</si>
  <si>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</si>
  <si>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</si>
  <si>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</si>
  <si>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</si>
  <si>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</si>
  <si>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</si>
  <si>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</si>
  <si>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</si>
  <si>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</si>
  <si>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</si>
  <si>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</si>
  <si>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</si>
  <si>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</si>
  <si>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</si>
  <si>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</si>
  <si>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</si>
  <si>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</si>
  <si>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</si>
  <si>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</si>
  <si>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</si>
  <si>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</si>
  <si>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</si>
  <si>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</si>
  <si>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</si>
  <si>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</si>
  <si>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</si>
  <si>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</si>
  <si>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</si>
  <si>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</si>
  <si>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</si>
  <si>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</si>
  <si>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</si>
  <si>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</si>
  <si>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</si>
  <si>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</si>
  <si>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</si>
  <si>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</si>
  <si>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</si>
  <si>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</si>
  <si>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</si>
  <si>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</si>
  <si>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</si>
  <si>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</si>
  <si>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</si>
  <si>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</si>
  <si>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</si>
  <si>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</si>
  <si>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</si>
  <si>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</si>
  <si>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</si>
  <si>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</si>
  <si>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</si>
  <si>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</si>
  <si>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</si>
  <si>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</si>
  <si>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</si>
  <si>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</si>
  <si>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</si>
  <si>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</si>
  <si>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</si>
  <si>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</si>
  <si>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</si>
  <si>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</si>
  <si>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</si>
  <si>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</si>
  <si>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</si>
  <si>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</si>
  <si>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</si>
  <si>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</si>
  <si>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</si>
  <si>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</si>
  <si>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</si>
  <si>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</si>
  <si>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</si>
  <si>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</si>
  <si>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</si>
  <si>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</si>
  <si>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</si>
  <si>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</si>
  <si>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</si>
  <si>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</si>
  <si>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</si>
  <si>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</si>
  <si>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</si>
  <si>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</si>
  <si>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</si>
  <si>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</si>
  <si>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</si>
  <si>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</si>
  <si>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</si>
  <si>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</si>
  <si>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</si>
  <si>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</si>
  <si>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</si>
  <si>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</si>
  <si>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</si>
  <si>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</si>
  <si>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</si>
  <si>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</si>
  <si>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</si>
  <si>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</si>
  <si>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</si>
  <si>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</si>
  <si>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</si>
  <si>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</si>
  <si>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</si>
  <si>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</si>
  <si>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</si>
  <si>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</si>
  <si>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</si>
  <si>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</si>
  <si>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</si>
  <si>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</si>
  <si>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</si>
  <si>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</si>
  <si>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</si>
  <si>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</si>
  <si>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</si>
  <si>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</si>
  <si>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</si>
  <si>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</si>
  <si>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</si>
  <si>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</si>
  <si>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</si>
  <si>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</si>
  <si>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</si>
  <si>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</si>
  <si>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</si>
  <si>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</si>
  <si>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</si>
  <si>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</si>
  <si>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</si>
  <si>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</si>
  <si>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</si>
  <si>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</si>
  <si>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</si>
  <si>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</si>
  <si>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</si>
  <si>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</si>
  <si>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</si>
  <si>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</si>
  <si>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</si>
  <si>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</si>
  <si>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</si>
  <si>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</si>
  <si>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</si>
  <si>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</si>
  <si>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</si>
  <si>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</si>
  <si>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</si>
  <si>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</si>
  <si>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</si>
  <si>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</si>
  <si>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</si>
  <si>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</si>
  <si>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</si>
  <si>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</si>
  <si>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</si>
  <si>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</si>
  <si>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</si>
  <si>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</si>
  <si>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</si>
  <si>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</si>
  <si>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</si>
  <si>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</si>
  <si>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</si>
  <si>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</si>
  <si>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</si>
  <si>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</si>
  <si>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</si>
  <si>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</si>
  <si>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</si>
  <si>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</si>
  <si>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</si>
  <si>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</si>
  <si>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</si>
  <si>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</si>
  <si>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</si>
  <si>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</si>
  <si>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</si>
  <si>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</si>
  <si>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</si>
  <si>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</si>
  <si>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</si>
  <si>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</si>
  <si>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</si>
  <si>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</si>
  <si>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</si>
  <si>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</si>
  <si>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</si>
  <si>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</si>
  <si>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</si>
  <si>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</si>
  <si>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</si>
  <si>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</si>
  <si>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</si>
  <si>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</si>
  <si>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</si>
  <si>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</si>
  <si>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</si>
  <si>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</si>
  <si>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</si>
  <si>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</si>
  <si>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</si>
  <si>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</si>
  <si>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</si>
  <si>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</si>
  <si>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</si>
  <si>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</si>
  <si>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</si>
  <si>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</si>
  <si>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</si>
  <si>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</si>
  <si>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</si>
  <si>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</si>
  <si>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</si>
  <si>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</si>
  <si>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</si>
  <si>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</si>
  <si>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</si>
  <si>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</si>
  <si>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</si>
  <si>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</si>
  <si>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</si>
  <si>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</si>
  <si>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</si>
  <si>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</si>
  <si>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</si>
  <si>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</si>
  <si>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</si>
  <si>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</si>
  <si>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</si>
  <si>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</si>
  <si>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</si>
  <si>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</si>
  <si>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</si>
  <si>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</si>
  <si>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</si>
  <si>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</si>
  <si>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</si>
  <si>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</si>
  <si>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</si>
  <si>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</si>
  <si>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</si>
  <si>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</si>
  <si>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</si>
  <si>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</si>
  <si>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</si>
  <si>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</si>
  <si>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</si>
  <si>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</si>
  <si>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</si>
  <si>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</si>
  <si>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</si>
  <si>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</si>
  <si>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</si>
  <si>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</si>
  <si>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</si>
  <si>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</si>
  <si>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</si>
  <si>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</si>
  <si>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</si>
  <si>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</si>
  <si>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</si>
  <si>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</si>
  <si>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</si>
  <si>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</si>
  <si>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</si>
  <si>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</si>
  <si>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</si>
  <si>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</si>
  <si>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</si>
  <si>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</si>
  <si>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</si>
  <si>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</si>
  <si>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</si>
  <si>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</si>
  <si>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</si>
  <si>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</si>
  <si>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</si>
  <si>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</si>
  <si>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</si>
  <si>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</si>
  <si>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</si>
  <si>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</si>
  <si>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</si>
  <si>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</si>
  <si>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</si>
  <si>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</si>
  <si>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</si>
  <si>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</si>
  <si>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</si>
  <si>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</si>
  <si>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</si>
  <si>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</si>
  <si>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</si>
  <si>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</si>
  <si>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</si>
  <si>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</si>
  <si>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</si>
  <si>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</si>
  <si>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</si>
  <si>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</si>
  <si>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</si>
  <si>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</si>
  <si>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</si>
  <si>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</si>
  <si>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</si>
  <si>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</si>
  <si>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</si>
  <si>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</si>
  <si>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</si>
  <si>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</si>
  <si>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</si>
  <si>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</si>
  <si>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</si>
  <si>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</si>
  <si>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</si>
  <si>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</si>
  <si>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</si>
  <si>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</si>
  <si>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</si>
  <si>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</si>
  <si>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</si>
  <si>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</si>
  <si>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</si>
  <si>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</si>
  <si>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</si>
  <si>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</si>
  <si>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</si>
  <si>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</si>
  <si>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</si>
  <si>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</si>
  <si>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</si>
  <si>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</si>
  <si>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</si>
  <si>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</si>
  <si>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</si>
  <si>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</si>
  <si>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</si>
  <si>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</si>
  <si>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</si>
  <si>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</si>
  <si>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</si>
  <si>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</si>
  <si>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</si>
  <si>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</si>
  <si>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</si>
  <si>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</si>
  <si>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</si>
  <si>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</si>
  <si>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</si>
  <si>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</si>
  <si>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</si>
  <si>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</si>
  <si>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</si>
  <si>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</si>
  <si>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</si>
  <si>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</si>
  <si>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</si>
  <si>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</si>
  <si>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</si>
  <si>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</si>
  <si>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</si>
  <si>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</si>
  <si>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</si>
  <si>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</si>
  <si>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</si>
  <si>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</si>
  <si>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</si>
  <si>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</si>
  <si>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</si>
  <si>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</si>
  <si>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</si>
  <si>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</si>
  <si>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</si>
  <si>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</si>
  <si>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</si>
  <si>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</si>
  <si>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</si>
  <si>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</si>
  <si>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</si>
  <si>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</si>
  <si>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</si>
  <si>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</si>
  <si>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</si>
  <si>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</si>
  <si>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</si>
  <si>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</si>
  <si>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</si>
  <si>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</si>
  <si>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</si>
  <si>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</si>
  <si>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</si>
  <si>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</si>
  <si>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</si>
  <si>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</si>
  <si>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</si>
  <si>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</si>
  <si>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</si>
  <si>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</si>
  <si>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</si>
  <si>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</si>
  <si>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</si>
  <si>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</si>
  <si>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</si>
  <si>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</si>
  <si>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</si>
  <si>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</si>
  <si>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</si>
  <si>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</si>
  <si>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</si>
  <si>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</si>
  <si>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</si>
  <si>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</si>
  <si>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</si>
  <si>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</si>
  <si>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</si>
  <si>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</si>
  <si>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</si>
  <si>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</si>
  <si>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</si>
  <si>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</si>
  <si>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</si>
  <si>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</si>
  <si>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</si>
  <si>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</si>
  <si>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</si>
  <si>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</si>
  <si>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</si>
  <si>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</si>
  <si>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</si>
  <si>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</si>
  <si>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</si>
  <si>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</si>
  <si>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</si>
  <si>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</si>
  <si>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</si>
  <si>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</si>
  <si>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</si>
  <si>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</si>
  <si>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</si>
  <si>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</si>
  <si>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</si>
  <si>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</si>
  <si>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</si>
  <si>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</si>
  <si>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</si>
  <si>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</si>
  <si>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</si>
  <si>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</si>
  <si>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</si>
  <si>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</si>
  <si>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</si>
  <si>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</si>
  <si>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</si>
  <si>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</si>
  <si>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</si>
  <si>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</si>
  <si>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</si>
  <si>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</si>
  <si>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</si>
  <si>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</si>
  <si>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</si>
  <si>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</si>
  <si>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</si>
  <si>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</si>
  <si>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</si>
  <si>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</si>
  <si>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</si>
  <si>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</si>
  <si>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</si>
  <si>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</si>
  <si>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</si>
  <si>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</si>
  <si>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</si>
  <si>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</si>
  <si>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</si>
  <si>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</si>
  <si>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</si>
  <si>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</si>
  <si>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</si>
  <si>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</si>
  <si>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</si>
  <si>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</si>
  <si>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</si>
  <si>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</si>
  <si>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</si>
  <si>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</si>
  <si>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</si>
  <si>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</si>
  <si>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</si>
  <si>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</si>
  <si>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</si>
  <si>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</si>
  <si>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</si>
  <si>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</si>
  <si>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</si>
  <si>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</si>
  <si>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</si>
  <si>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</si>
  <si>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</si>
  <si>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</si>
  <si>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</si>
  <si>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</si>
  <si>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</si>
  <si>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</si>
  <si>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</si>
  <si>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</si>
  <si>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</si>
  <si>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</si>
  <si>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</si>
  <si>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</si>
  <si>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</si>
  <si>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</si>
  <si>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</si>
  <si>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</si>
  <si>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</si>
  <si>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</si>
  <si>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</si>
  <si>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</si>
  <si>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</si>
  <si>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</si>
  <si>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</si>
  <si>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</si>
  <si>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</si>
  <si>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</si>
  <si>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</si>
  <si>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</si>
  <si>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</si>
  <si>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</si>
  <si>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</si>
  <si>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</si>
  <si>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</si>
  <si>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</si>
  <si>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</si>
  <si>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</si>
  <si>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</si>
  <si>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</si>
  <si>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</si>
  <si>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</si>
  <si>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</si>
  <si>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</si>
  <si>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</si>
  <si>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</si>
  <si>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</si>
  <si>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</si>
  <si>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</si>
  <si>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</si>
  <si>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</si>
  <si>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</si>
  <si>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</si>
  <si>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</si>
  <si>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</si>
  <si>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</si>
  <si>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</si>
  <si>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</si>
  <si>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</si>
  <si>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</si>
  <si>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</si>
  <si>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</si>
  <si>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</si>
  <si>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</si>
  <si>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</si>
  <si>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</si>
  <si>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</si>
  <si>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</si>
  <si>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</si>
  <si>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</si>
  <si>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</si>
  <si>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</si>
  <si>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</si>
  <si>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</si>
  <si>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</si>
  <si>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</si>
  <si>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</si>
  <si>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</si>
  <si>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</si>
  <si>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</si>
  <si>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</si>
  <si>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</si>
  <si>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</si>
  <si>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</si>
  <si>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</si>
  <si>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</si>
  <si>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</si>
  <si>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</si>
  <si>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</si>
  <si>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</si>
  <si>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</si>
  <si>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</si>
  <si>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</si>
  <si>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</si>
  <si>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</si>
  <si>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</si>
  <si>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</si>
  <si>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</si>
  <si>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</si>
  <si>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</si>
  <si>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</si>
  <si>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</si>
  <si>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</si>
  <si>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</si>
  <si>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</si>
  <si>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</si>
  <si>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</si>
  <si>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</si>
  <si>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</si>
  <si>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</si>
  <si>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</si>
  <si>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</si>
  <si>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</si>
  <si>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</si>
  <si>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</si>
  <si>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</si>
  <si>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</si>
  <si>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</si>
  <si>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</si>
  <si>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</si>
  <si>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</si>
  <si>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</si>
  <si>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</si>
  <si>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</si>
  <si>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</si>
  <si>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</si>
  <si>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</si>
  <si>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</si>
  <si>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</si>
  <si>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</si>
  <si>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</si>
  <si>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</si>
  <si>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</si>
  <si>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</si>
  <si>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</si>
  <si>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</si>
  <si>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</si>
  <si>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</si>
  <si>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</si>
  <si>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</si>
  <si>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</si>
  <si>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</si>
  <si>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</si>
  <si>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</si>
  <si>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</si>
  <si>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</si>
  <si>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</si>
  <si>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</si>
  <si>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</si>
  <si>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</si>
  <si>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</si>
  <si>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</si>
  <si>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</si>
  <si>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</si>
  <si>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</si>
  <si>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</si>
  <si>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</si>
  <si>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</si>
  <si>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</si>
  <si>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</si>
  <si>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</si>
  <si>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</si>
  <si>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</si>
  <si>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</si>
  <si>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</si>
  <si>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</si>
  <si>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</si>
  <si>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</si>
  <si>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</si>
  <si>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</si>
  <si>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</si>
  <si>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</si>
  <si>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</si>
  <si>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</si>
  <si>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</si>
  <si>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</si>
  <si>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</si>
  <si>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</si>
  <si>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</si>
  <si>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</si>
  <si>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</si>
  <si>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</si>
  <si>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</si>
  <si>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</si>
  <si>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</si>
  <si>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</si>
  <si>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</si>
  <si>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</si>
  <si>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</si>
  <si>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</si>
  <si>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</si>
  <si>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</si>
  <si>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</si>
  <si>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</si>
  <si>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</si>
  <si>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</si>
  <si>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</si>
  <si>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</si>
  <si>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</si>
  <si>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</si>
  <si>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</si>
  <si>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</si>
  <si>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</si>
  <si>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</si>
  <si>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</si>
  <si>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</si>
  <si>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</si>
  <si>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</si>
  <si>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</si>
  <si>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</si>
  <si>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</si>
  <si>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</si>
  <si>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</si>
  <si>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</si>
  <si>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</si>
  <si>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</si>
  <si>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</si>
  <si>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</si>
  <si>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</si>
  <si>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</si>
  <si>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</si>
  <si>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</si>
  <si>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</si>
  <si>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</si>
  <si>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</si>
  <si>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</si>
  <si>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</si>
  <si>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</si>
  <si>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</si>
  <si>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</si>
  <si>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</si>
  <si>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</si>
  <si>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</si>
  <si>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</si>
  <si>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</si>
  <si>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</si>
  <si>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</si>
  <si>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</si>
  <si>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</si>
  <si>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</si>
  <si>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</si>
  <si>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</si>
  <si>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</si>
  <si>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</si>
  <si>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</si>
  <si>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</si>
  <si>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</si>
  <si>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</si>
  <si>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</si>
  <si>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</si>
  <si>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</si>
  <si>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</si>
  <si>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</si>
  <si>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</si>
  <si>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</si>
  <si>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</si>
  <si>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</si>
  <si>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</si>
  <si>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</si>
  <si>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</si>
  <si>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</si>
  <si>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</si>
  <si>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</si>
  <si>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</si>
  <si>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</si>
  <si>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</si>
  <si>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</si>
  <si>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</si>
  <si>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</si>
  <si>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</si>
  <si>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</si>
  <si>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</si>
  <si>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</si>
  <si>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</si>
  <si>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</si>
  <si>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</si>
  <si>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</si>
  <si>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</si>
  <si>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</si>
  <si>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</si>
  <si>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</si>
  <si>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</si>
  <si>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</si>
  <si>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</si>
  <si>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</si>
  <si>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</si>
  <si>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</si>
  <si>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</si>
  <si>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</si>
  <si>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</si>
  <si>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</si>
  <si>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</si>
  <si>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</si>
  <si>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</si>
  <si>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</si>
  <si>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</si>
  <si>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</si>
  <si>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</si>
  <si>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</si>
  <si>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</si>
  <si>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</si>
  <si>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</si>
  <si>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</si>
  <si>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</si>
  <si>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</si>
  <si>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</si>
  <si>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</si>
  <si>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</si>
  <si>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</si>
  <si>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</si>
  <si>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</si>
  <si>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</si>
  <si>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</si>
  <si>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</si>
  <si>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</si>
  <si>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</si>
  <si>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</si>
  <si>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</si>
  <si>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</si>
  <si>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</si>
  <si>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</si>
  <si>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</si>
  <si>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</si>
  <si>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</si>
  <si>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</si>
  <si>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</si>
  <si>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</si>
  <si>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</si>
  <si>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</si>
  <si>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</si>
  <si>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</si>
  <si>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</si>
  <si>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</si>
  <si>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</si>
  <si>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</si>
  <si>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</si>
  <si>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</si>
  <si>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</si>
  <si>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</si>
  <si>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</si>
  <si>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</si>
  <si>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</si>
  <si>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</si>
  <si>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</si>
  <si>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</si>
  <si>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</si>
  <si>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</si>
  <si>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</si>
  <si>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</si>
  <si>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</si>
  <si>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</si>
  <si>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</si>
  <si>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</si>
  <si>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</si>
  <si>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</si>
  <si>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</si>
  <si>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</si>
  <si>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</si>
  <si>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</si>
  <si>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</si>
  <si>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</si>
  <si>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</si>
  <si>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</si>
  <si>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</si>
  <si>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</si>
  <si>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</si>
  <si>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</si>
  <si>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</si>
  <si>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</si>
  <si>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</si>
  <si>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</si>
  <si>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</si>
  <si>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</si>
  <si>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</si>
  <si>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</si>
  <si>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</si>
  <si>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</si>
  <si>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</si>
  <si>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</si>
  <si>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</si>
  <si>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</si>
  <si>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</si>
  <si>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</si>
  <si>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</si>
  <si>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</si>
  <si>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</si>
  <si>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</si>
  <si>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</si>
  <si>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</si>
  <si>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</si>
  <si>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</si>
  <si>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</si>
  <si>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</si>
  <si>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</si>
  <si>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</si>
  <si>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</si>
  <si>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</si>
  <si>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</si>
  <si>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</si>
  <si>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</si>
  <si>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</si>
  <si>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</si>
  <si>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</si>
  <si>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</si>
  <si>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</si>
  <si>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</si>
  <si>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</si>
  <si>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</si>
  <si>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</si>
  <si>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</si>
  <si>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</si>
  <si>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</si>
  <si>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</si>
  <si>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</si>
  <si>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</si>
  <si>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</si>
  <si>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</si>
  <si>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</si>
  <si>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</si>
  <si>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</si>
  <si>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</si>
  <si>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</si>
  <si>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</si>
  <si>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</si>
  <si>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</si>
  <si>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</si>
  <si>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</si>
  <si>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</si>
  <si>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</si>
  <si>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</si>
  <si>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</si>
  <si>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</si>
  <si>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</si>
  <si>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</si>
  <si>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</si>
  <si>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</si>
  <si>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</si>
  <si>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</si>
  <si>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</si>
  <si>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</si>
  <si>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</si>
  <si>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</si>
  <si>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</si>
  <si>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</si>
  <si>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</si>
  <si>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</si>
  <si>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</si>
  <si>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</si>
  <si>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</si>
  <si>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</si>
  <si>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</si>
  <si>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</si>
  <si>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</si>
  <si>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</si>
  <si>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</si>
  <si>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</si>
  <si>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</si>
  <si>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</si>
  <si>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</si>
  <si>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</si>
  <si>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</si>
  <si>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</si>
  <si>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</si>
  <si>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</si>
  <si>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</si>
  <si>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</si>
  <si>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</si>
  <si>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</si>
  <si>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</si>
  <si>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</si>
  <si>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</si>
  <si>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</si>
  <si>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</si>
  <si>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</si>
  <si>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</si>
  <si>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</si>
  <si>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</si>
  <si>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</si>
  <si>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</si>
  <si>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</si>
  <si>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</si>
  <si>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</si>
  <si>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</si>
  <si>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</si>
  <si>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</si>
  <si>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</si>
  <si>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</si>
  <si>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</si>
  <si>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</si>
  <si>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</si>
  <si>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</si>
  <si>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</si>
  <si>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</si>
  <si>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</si>
  <si>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</si>
  <si>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</si>
  <si>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</si>
  <si>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</si>
  <si>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</si>
  <si>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</si>
  <si>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</si>
  <si>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</si>
  <si>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</si>
  <si>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</si>
  <si>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</si>
  <si>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</si>
  <si>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</si>
  <si>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</si>
  <si>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</si>
  <si>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</si>
  <si>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</si>
  <si>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</si>
  <si>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</si>
  <si>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</si>
  <si>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</si>
  <si>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</si>
  <si>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</si>
  <si>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</si>
  <si>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</si>
  <si>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</si>
  <si>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</si>
  <si>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</si>
  <si>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</si>
  <si>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</si>
  <si>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</si>
  <si>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</si>
  <si>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</si>
  <si>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</si>
  <si>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</si>
  <si>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</si>
  <si>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</si>
  <si>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</si>
  <si>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</si>
  <si>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</si>
  <si>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</si>
  <si>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</si>
  <si>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</si>
  <si>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</si>
  <si>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</si>
  <si>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</si>
  <si>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</si>
  <si>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</si>
  <si>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</si>
  <si>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</si>
  <si>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</si>
  <si>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</si>
  <si>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</si>
  <si>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</si>
  <si>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</si>
  <si>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</si>
  <si>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</si>
  <si>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</si>
  <si>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</si>
  <si>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</si>
  <si>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</si>
  <si>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</si>
  <si>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</si>
  <si>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</si>
  <si>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</si>
  <si>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</si>
  <si>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</si>
  <si>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</si>
  <si>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</si>
  <si>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</si>
  <si>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</si>
  <si>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</si>
  <si>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</si>
  <si>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</si>
  <si>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</si>
  <si>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</si>
  <si>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</si>
  <si>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</si>
  <si>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</si>
  <si>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</si>
  <si>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</si>
  <si>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</si>
  <si>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</si>
  <si>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</si>
  <si>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</si>
  <si>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</si>
  <si>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</si>
  <si>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</si>
  <si>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</si>
  <si>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</si>
  <si>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</si>
  <si>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</si>
  <si>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</si>
  <si>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</si>
  <si>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</si>
  <si>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</si>
  <si>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</si>
  <si>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</si>
  <si>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</si>
  <si>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</si>
  <si>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</si>
  <si>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</si>
  <si>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</si>
  <si>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</si>
  <si>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</si>
  <si>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</si>
  <si>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</si>
  <si>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</si>
  <si>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</si>
  <si>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</si>
  <si>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</si>
  <si>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</si>
  <si>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</si>
  <si>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</si>
  <si>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</si>
  <si>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</si>
  <si>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</si>
  <si>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</si>
  <si>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</si>
  <si>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</si>
  <si>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</si>
  <si>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</si>
  <si>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</si>
  <si>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</si>
  <si>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</si>
  <si>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</si>
  <si>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</si>
  <si>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</si>
  <si>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</si>
  <si>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</si>
  <si>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</si>
  <si>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</si>
  <si>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</si>
  <si>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</si>
  <si>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</si>
  <si>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</si>
  <si>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</si>
  <si>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</si>
  <si>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</si>
  <si>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</si>
  <si>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</si>
  <si>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</si>
  <si>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</si>
  <si>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</si>
  <si>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</si>
  <si>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</si>
  <si>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</si>
  <si>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</si>
  <si>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</si>
  <si>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</si>
  <si>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</si>
  <si>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</si>
  <si>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</si>
  <si>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</si>
  <si>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</si>
  <si>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</si>
  <si>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</si>
  <si>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</si>
  <si>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</si>
  <si>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</si>
  <si>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</si>
  <si>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</si>
  <si>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</si>
  <si>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</si>
  <si>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</si>
  <si>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</si>
  <si>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</si>
  <si>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</si>
  <si>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</si>
  <si>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</si>
  <si>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</si>
  <si>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</si>
  <si>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</si>
  <si>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</si>
  <si>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</si>
  <si>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</si>
  <si>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</si>
  <si>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</si>
  <si>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</si>
  <si>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</si>
  <si>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</si>
  <si>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</si>
  <si>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</si>
  <si>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</si>
  <si>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</si>
  <si>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</si>
  <si>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</si>
  <si>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</si>
  <si>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</si>
  <si>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</si>
  <si>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</si>
  <si>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</si>
  <si>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</si>
  <si>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</si>
  <si>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</si>
  <si>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</si>
  <si>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</si>
  <si>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</si>
  <si>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</si>
  <si>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</si>
  <si>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</si>
  <si>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</si>
  <si>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</si>
  <si>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</si>
  <si>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</si>
  <si>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</si>
  <si>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</si>
  <si>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</si>
  <si>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</si>
  <si>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</si>
  <si>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</si>
  <si>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</si>
  <si>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</si>
  <si>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</si>
  <si>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</si>
  <si>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</si>
  <si>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</si>
  <si>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</si>
  <si>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</si>
  <si>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</si>
  <si>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</si>
  <si>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</si>
  <si>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</si>
  <si>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</si>
  <si>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</si>
  <si>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</si>
  <si>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</si>
  <si>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</si>
  <si>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</si>
  <si>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</si>
  <si>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</si>
  <si>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</si>
  <si>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</si>
  <si>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</si>
  <si>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</si>
  <si>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</si>
  <si>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</si>
  <si>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</si>
  <si>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</si>
  <si>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</si>
  <si>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</si>
  <si>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</si>
  <si>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</si>
  <si>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</si>
  <si>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</si>
  <si>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</si>
  <si>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</si>
  <si>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</si>
  <si>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</si>
  <si>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</si>
  <si>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</si>
  <si>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</si>
  <si>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</si>
  <si>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</si>
  <si>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</si>
  <si>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</si>
  <si>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</si>
  <si>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</si>
  <si>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</si>
  <si>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</si>
  <si>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</si>
  <si>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</si>
  <si>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</si>
  <si>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</si>
  <si>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</si>
  <si>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</si>
  <si>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</si>
  <si>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</si>
  <si>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</si>
  <si>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</si>
  <si>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</si>
  <si>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</si>
  <si>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</si>
  <si>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</si>
  <si>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</si>
  <si>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</si>
  <si>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</si>
  <si>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</si>
  <si>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</si>
  <si>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</si>
  <si>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</si>
  <si>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</si>
  <si>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</si>
  <si>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</si>
  <si>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</si>
  <si>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</si>
  <si>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</si>
  <si>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</si>
  <si>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</si>
  <si>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</si>
  <si>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</si>
  <si>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</si>
  <si>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</si>
  <si>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</si>
  <si>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</si>
  <si>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</si>
  <si>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</si>
  <si>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</si>
  <si>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</si>
  <si>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</si>
  <si>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</si>
  <si>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</si>
  <si>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</si>
  <si>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</si>
  <si>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</si>
  <si>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</si>
  <si>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</si>
  <si>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</si>
  <si>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</si>
  <si>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</si>
  <si>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</si>
  <si>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</si>
  <si>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</si>
  <si>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</si>
  <si>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</si>
  <si>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</si>
  <si>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</si>
  <si>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</si>
  <si>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</si>
  <si>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</si>
  <si>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</si>
  <si>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</si>
  <si>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</si>
  <si>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</si>
  <si>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</si>
  <si>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</si>
  <si>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</si>
  <si>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</si>
  <si>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</si>
  <si>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</si>
  <si>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</si>
  <si>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</si>
  <si>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</si>
  <si>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</si>
  <si>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</si>
  <si>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</si>
  <si>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</si>
  <si>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</si>
  <si>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</si>
  <si>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</si>
  <si>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</si>
  <si>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</si>
  <si>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</si>
  <si>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</si>
  <si>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</si>
  <si>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</si>
  <si>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</si>
  <si>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</si>
  <si>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</si>
  <si>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</si>
  <si>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</si>
  <si>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</si>
  <si>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</si>
  <si>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</si>
  <si>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</si>
  <si>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</si>
  <si>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</si>
  <si>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</si>
  <si>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</si>
  <si>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</si>
  <si>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</si>
  <si>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</si>
  <si>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</si>
  <si>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</si>
  <si>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</si>
  <si>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</si>
  <si>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</si>
  <si>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</si>
  <si>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</si>
  <si>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</si>
  <si>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</si>
  <si>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</si>
  <si>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</si>
  <si>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</si>
  <si>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</si>
  <si>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</si>
  <si>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</si>
  <si>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</si>
  <si>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</si>
  <si>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</si>
  <si>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</si>
  <si>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</si>
  <si>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</si>
  <si>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</si>
  <si>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</si>
  <si>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</si>
  <si>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</si>
  <si>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</si>
  <si>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</si>
  <si>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</si>
  <si>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</si>
  <si>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</si>
  <si>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</si>
  <si>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</si>
  <si>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</si>
  <si>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</si>
  <si>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</si>
  <si>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</si>
  <si>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</si>
  <si>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</si>
  <si>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</si>
  <si>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</si>
  <si>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</si>
  <si>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</si>
  <si>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</si>
  <si>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</si>
  <si>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</si>
  <si>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</si>
  <si>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</si>
  <si>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</si>
  <si>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</si>
  <si>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</si>
  <si>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</si>
  <si>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</si>
  <si>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</si>
  <si>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</si>
  <si>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</si>
  <si>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</si>
  <si>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</si>
  <si>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</si>
  <si>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</si>
  <si>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</si>
  <si>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</si>
  <si>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</si>
  <si>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</si>
  <si>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</si>
  <si>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</si>
  <si>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</si>
  <si>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</si>
  <si>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</si>
  <si>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</si>
  <si>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</si>
  <si>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</si>
  <si>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</si>
  <si>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</si>
  <si>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</si>
  <si>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</si>
  <si>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</si>
  <si>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</si>
  <si>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</si>
  <si>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</si>
  <si>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</si>
  <si>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</si>
  <si>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</si>
  <si>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</si>
  <si>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</si>
  <si>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</si>
  <si>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</si>
  <si>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</si>
  <si>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</si>
  <si>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</si>
  <si>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</si>
  <si>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</si>
  <si>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</si>
  <si>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</si>
  <si>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</si>
  <si>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</si>
  <si>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</si>
  <si>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</si>
  <si>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</si>
  <si>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</si>
  <si>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</si>
  <si>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</si>
  <si>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</si>
  <si>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</si>
  <si>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</si>
  <si>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</si>
  <si>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</si>
  <si>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</si>
  <si>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</si>
  <si>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</si>
  <si>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</si>
  <si>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</si>
  <si>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</si>
  <si>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</si>
  <si>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</si>
  <si>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</si>
  <si>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</si>
  <si>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</si>
  <si>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</si>
  <si>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</si>
  <si>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</si>
  <si>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</si>
  <si>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</si>
  <si>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</si>
  <si>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</si>
  <si>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</si>
  <si>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</si>
  <si>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</si>
  <si>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</si>
  <si>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</si>
  <si>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</si>
  <si>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</si>
  <si>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</si>
  <si>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</si>
  <si>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</si>
  <si>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</si>
  <si>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</si>
  <si>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</si>
  <si>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</si>
  <si>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</si>
  <si>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</si>
  <si>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</si>
  <si>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</si>
  <si>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</si>
  <si>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</si>
  <si>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</si>
  <si>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</si>
  <si>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</si>
  <si>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</si>
  <si>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</si>
  <si>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</si>
  <si>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</si>
  <si>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</si>
  <si>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</si>
  <si>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</si>
  <si>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</si>
  <si>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</si>
  <si>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</si>
  <si>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</si>
  <si>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</si>
  <si>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</si>
  <si>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</si>
  <si>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</si>
  <si>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</si>
  <si>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</si>
  <si>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</si>
  <si>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</si>
  <si>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</si>
  <si>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</si>
  <si>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</si>
  <si>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</si>
  <si>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</si>
  <si>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</si>
  <si>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</si>
  <si>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</si>
  <si>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</si>
  <si>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</si>
  <si>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</si>
  <si>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</si>
  <si>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</si>
  <si>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</si>
  <si>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</si>
  <si>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</si>
  <si>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</si>
  <si>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</si>
  <si>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</si>
  <si>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</si>
  <si>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</si>
  <si>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</si>
  <si>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</si>
  <si>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</si>
  <si>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</si>
  <si>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</si>
  <si>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</si>
  <si>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</si>
  <si>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</si>
  <si>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</si>
  <si>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</si>
  <si>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</si>
  <si>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</si>
  <si>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</si>
  <si>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</si>
  <si>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</si>
  <si>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</si>
  <si>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</si>
  <si>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</si>
  <si>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</si>
  <si>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</si>
  <si>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</si>
  <si>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</si>
  <si>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</si>
  <si>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</si>
  <si>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</si>
  <si>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</si>
  <si>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</si>
  <si>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</si>
  <si>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</si>
  <si>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</si>
  <si>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</si>
  <si>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</si>
  <si>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</si>
  <si>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</si>
  <si>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</si>
  <si>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</si>
  <si>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</si>
  <si>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</si>
  <si>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</si>
  <si>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</si>
  <si>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</si>
  <si>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</si>
  <si>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</si>
  <si>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</si>
  <si>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</si>
  <si>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</si>
  <si>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</si>
  <si>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</si>
  <si>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</si>
  <si>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</si>
  <si>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</si>
  <si>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</si>
  <si>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</si>
  <si>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</si>
  <si>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</si>
  <si>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</si>
  <si>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</si>
  <si>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</si>
  <si>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</si>
  <si>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</si>
  <si>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</si>
  <si>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</si>
  <si>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</si>
  <si>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</si>
  <si>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</si>
  <si>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</si>
  <si>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</si>
  <si>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</si>
  <si>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</si>
  <si>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</si>
  <si>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</si>
  <si>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</si>
  <si>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</si>
  <si>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</si>
  <si>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</si>
  <si>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</si>
  <si>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</si>
  <si>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</si>
  <si>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</si>
  <si>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</si>
  <si>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</si>
  <si>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</si>
  <si>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</si>
  <si>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</si>
  <si>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</si>
  <si>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</si>
  <si>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</si>
  <si>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</si>
  <si>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</si>
  <si>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</si>
  <si>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</si>
  <si>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</si>
  <si>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</si>
  <si>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</si>
  <si>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</si>
  <si>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</si>
  <si>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</si>
  <si>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</si>
  <si>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</si>
  <si>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</si>
  <si>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</si>
  <si>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</si>
  <si>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</si>
  <si>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</si>
  <si>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</si>
  <si>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</si>
  <si>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</si>
  <si>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</si>
  <si>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</si>
  <si>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</si>
  <si>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</si>
  <si>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</si>
  <si>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</si>
  <si>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</si>
  <si>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</si>
  <si>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</si>
  <si>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</si>
  <si>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</si>
  <si>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</si>
  <si>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</si>
  <si>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</si>
  <si>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</si>
  <si>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</si>
  <si>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</si>
  <si>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</si>
  <si>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</si>
  <si>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</si>
  <si>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</si>
  <si>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</si>
  <si>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</si>
  <si>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</si>
  <si>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</si>
  <si>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</si>
  <si>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</si>
  <si>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</si>
  <si>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</si>
  <si>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</si>
  <si>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</si>
  <si>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</si>
  <si>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</si>
  <si>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</si>
  <si>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</si>
  <si>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</si>
  <si>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</si>
  <si>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</si>
  <si>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</si>
  <si>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</si>
  <si>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</si>
  <si>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</si>
  <si>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</si>
  <si>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</si>
  <si>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</si>
  <si>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</si>
  <si>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</si>
  <si>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</si>
  <si>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</si>
  <si>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</si>
  <si>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</si>
  <si>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</si>
  <si>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</si>
  <si>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</si>
  <si>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</si>
  <si>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</si>
  <si>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</si>
  <si>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</si>
  <si>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</si>
  <si>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</si>
  <si>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</si>
  <si>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</si>
  <si>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</si>
  <si>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</si>
  <si>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</si>
  <si>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</si>
  <si>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</si>
  <si>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</si>
  <si>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</si>
  <si>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</si>
  <si>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</si>
  <si>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</si>
  <si>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</si>
  <si>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</si>
  <si>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</si>
  <si>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</si>
  <si>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</si>
  <si>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</si>
  <si>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</si>
  <si>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</si>
  <si>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</si>
  <si>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</si>
  <si>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</si>
  <si>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</si>
  <si>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</si>
  <si>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</si>
  <si>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</si>
  <si>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</si>
  <si>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</si>
  <si>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</si>
  <si>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</si>
  <si>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</si>
  <si>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</si>
  <si>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</si>
  <si>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</si>
  <si>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</si>
  <si>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</si>
  <si>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</si>
  <si>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</si>
  <si>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</si>
  <si>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</si>
  <si>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</si>
  <si>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</si>
  <si>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</si>
  <si>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</si>
  <si>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</si>
  <si>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</si>
  <si>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</si>
  <si>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</si>
  <si>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</si>
  <si>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</si>
  <si>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</si>
  <si>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</si>
  <si>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</si>
  <si>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</si>
  <si>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</si>
  <si>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</si>
  <si>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</si>
  <si>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</si>
  <si>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</si>
  <si>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</si>
  <si>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</si>
  <si>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</si>
  <si>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</si>
  <si>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</si>
  <si>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</si>
  <si>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</si>
  <si>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</si>
  <si>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</si>
  <si>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</si>
  <si>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</si>
  <si>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</si>
  <si>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</si>
  <si>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</si>
  <si>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</si>
  <si>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</si>
  <si>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</si>
  <si>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</si>
  <si>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</si>
  <si>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</si>
  <si>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</si>
  <si>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</si>
  <si>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</si>
  <si>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</si>
  <si>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</si>
  <si>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</si>
  <si>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</si>
  <si>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</si>
  <si>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</si>
  <si>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</si>
  <si>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</si>
  <si>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</si>
  <si>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</si>
  <si>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</si>
  <si>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</si>
  <si>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</si>
  <si>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</si>
  <si>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</si>
  <si>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</si>
  <si>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</si>
  <si>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</si>
  <si>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</si>
  <si>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</si>
  <si>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</si>
  <si>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</si>
  <si>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</si>
  <si>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</si>
  <si>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</si>
  <si>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</si>
  <si>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</si>
  <si>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</si>
  <si>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</si>
  <si>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</si>
  <si>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</si>
  <si>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</si>
  <si>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</si>
  <si>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</si>
  <si>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</si>
  <si>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</si>
  <si>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</si>
  <si>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</si>
  <si>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</si>
  <si>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</si>
  <si>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</si>
  <si>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</si>
  <si>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</si>
  <si>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</si>
  <si>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</si>
  <si>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</si>
  <si>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</si>
  <si>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</si>
  <si>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</si>
  <si>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</si>
  <si>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</si>
  <si>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</si>
  <si>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</si>
  <si>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</si>
  <si>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</si>
  <si>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</si>
  <si>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</si>
  <si>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</si>
  <si>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</si>
  <si>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</si>
  <si>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</si>
  <si>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</si>
  <si>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</si>
  <si>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</si>
  <si>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</si>
  <si>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</si>
  <si>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</si>
  <si>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</si>
  <si>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</si>
  <si>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</si>
  <si>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</si>
  <si>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</si>
  <si>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</si>
  <si>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</si>
  <si>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</si>
  <si>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</si>
  <si>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</si>
  <si>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</si>
  <si>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</si>
  <si>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</si>
  <si>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</si>
  <si>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</si>
  <si>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</si>
  <si>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</si>
  <si>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</si>
  <si>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</si>
  <si>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</si>
  <si>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</si>
  <si>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</si>
  <si>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</si>
  <si>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</si>
  <si>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</si>
  <si>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</si>
  <si>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</si>
  <si>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</si>
  <si>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</si>
  <si>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</si>
  <si>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</si>
  <si>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</si>
  <si>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</si>
  <si>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</si>
  <si>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</si>
  <si>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</si>
  <si>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</si>
  <si>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</si>
  <si>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</si>
  <si>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</si>
  <si>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</si>
  <si>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</si>
  <si>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</si>
  <si>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</si>
  <si>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</si>
  <si>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</si>
  <si>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</si>
  <si>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</si>
  <si>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</si>
  <si>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</si>
  <si>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</si>
  <si>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</si>
  <si>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</si>
  <si>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</si>
  <si>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</si>
  <si>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</si>
  <si>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</si>
  <si>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</si>
  <si>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</si>
  <si>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</si>
  <si>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</si>
  <si>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</si>
  <si>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</si>
  <si>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</si>
  <si>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</si>
  <si>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</si>
  <si>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</si>
  <si>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</si>
  <si>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</si>
  <si>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</si>
  <si>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</si>
  <si>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</si>
  <si>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</si>
  <si>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</si>
  <si>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</si>
  <si>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</si>
  <si>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</si>
  <si>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</si>
  <si>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</si>
  <si>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</si>
  <si>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</si>
  <si>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</si>
  <si>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</si>
  <si>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</si>
  <si>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</si>
  <si>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</si>
  <si>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</si>
  <si>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</si>
  <si>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</si>
  <si>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</si>
  <si>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</si>
  <si>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</si>
  <si>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</si>
  <si>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</si>
  <si>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</si>
  <si>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</si>
  <si>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</si>
  <si>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</si>
  <si>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</si>
  <si>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</si>
  <si>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</si>
  <si>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</si>
  <si>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</si>
  <si>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</si>
  <si>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</si>
  <si>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</si>
  <si>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</si>
  <si>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</si>
  <si>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</si>
  <si>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</si>
  <si>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</si>
  <si>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</si>
  <si>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</si>
  <si>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</si>
  <si>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</si>
  <si>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</si>
  <si>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</si>
  <si>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</si>
  <si>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</si>
  <si>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</si>
  <si>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</si>
  <si>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</si>
  <si>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</si>
  <si>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</si>
  <si>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</si>
  <si>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</si>
  <si>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</si>
  <si>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</si>
  <si>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</si>
  <si>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</si>
  <si>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</si>
  <si>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</si>
  <si>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</si>
  <si>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</si>
  <si>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</si>
  <si>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</si>
  <si>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</si>
  <si>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</si>
  <si>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</si>
  <si>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</si>
  <si>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</si>
  <si>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</si>
  <si>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</si>
  <si>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</si>
  <si>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</si>
  <si>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</si>
  <si>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</si>
  <si>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</si>
  <si>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</si>
  <si>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</si>
  <si>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</si>
  <si>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</si>
  <si>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</si>
  <si>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</si>
  <si>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</si>
  <si>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</si>
  <si>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</si>
  <si>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</si>
  <si>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</si>
  <si>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</si>
  <si>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</si>
  <si>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</si>
  <si>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</si>
  <si>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</si>
  <si>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</si>
  <si>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</si>
  <si>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</si>
  <si>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</si>
  <si>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</si>
  <si>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</si>
  <si>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</si>
  <si>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</si>
  <si>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</si>
  <si>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</si>
  <si>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</si>
  <si>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</si>
  <si>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</si>
  <si>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</si>
  <si>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</si>
  <si>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</si>
  <si>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</si>
  <si>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</si>
  <si>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</si>
  <si>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</si>
  <si>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</si>
  <si>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</si>
  <si>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</si>
  <si>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</si>
  <si>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</si>
  <si>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</si>
  <si>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</si>
  <si>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</si>
  <si>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</si>
  <si>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</si>
  <si>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</si>
  <si>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</si>
  <si>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</si>
  <si>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</si>
  <si>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</si>
  <si>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</si>
  <si>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</si>
  <si>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</si>
  <si>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</si>
  <si>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</si>
  <si>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</si>
  <si>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</si>
  <si>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</si>
  <si>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</si>
  <si>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</si>
  <si>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</si>
  <si>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</si>
  <si>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</si>
  <si>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</si>
  <si>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</si>
  <si>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</si>
  <si>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</si>
  <si>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</si>
  <si>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</si>
  <si>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</si>
  <si>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</si>
  <si>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</si>
  <si>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</si>
  <si>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</si>
  <si>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</si>
  <si>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</si>
  <si>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</si>
  <si>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</si>
  <si>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</si>
  <si>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</si>
  <si>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</si>
  <si>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</si>
  <si>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</si>
  <si>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</si>
  <si>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</si>
  <si>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</si>
  <si>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</si>
  <si>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</si>
  <si>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</si>
  <si>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</si>
  <si>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</si>
  <si>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</si>
  <si>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</si>
  <si>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</si>
  <si>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</si>
  <si>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</si>
  <si>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</si>
  <si>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</si>
  <si>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</si>
  <si>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</si>
  <si>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</si>
  <si>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</si>
  <si>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</si>
  <si>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</si>
  <si>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</si>
  <si>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</si>
  <si>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</si>
  <si>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</si>
  <si>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</si>
  <si>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</si>
  <si>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</si>
  <si>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</si>
  <si>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</si>
  <si>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</si>
  <si>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</si>
  <si>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</si>
  <si>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</si>
  <si>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</si>
  <si>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</si>
  <si>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</si>
  <si>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</si>
  <si>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</si>
  <si>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</si>
  <si>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</si>
  <si>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</si>
  <si>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</si>
  <si>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</si>
  <si>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</si>
  <si>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</si>
  <si>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</si>
  <si>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</si>
  <si>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</si>
  <si>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</si>
  <si>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</si>
  <si>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</si>
  <si>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</si>
  <si>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</si>
  <si>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</si>
  <si>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</si>
  <si>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</si>
  <si>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</si>
  <si>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</si>
  <si>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</si>
  <si>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</si>
  <si>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</si>
  <si>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</si>
  <si>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</si>
  <si>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</si>
  <si>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</si>
  <si>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</si>
  <si>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</si>
  <si>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</si>
  <si>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</si>
  <si>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</si>
  <si>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</si>
  <si>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</si>
  <si>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</si>
  <si>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</si>
  <si>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</si>
  <si>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</si>
  <si>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</si>
  <si>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</si>
  <si>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</si>
  <si>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</si>
  <si>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</si>
  <si>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</si>
  <si>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</si>
  <si>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</si>
  <si>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</si>
  <si>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</si>
  <si>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</si>
  <si>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</si>
  <si>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</si>
  <si>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</si>
  <si>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</si>
  <si>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</si>
  <si>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</si>
  <si>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</si>
  <si>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</si>
  <si>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</si>
  <si>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</si>
  <si>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</si>
  <si>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</si>
  <si>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</si>
  <si>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</si>
  <si>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</si>
  <si>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</si>
  <si>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</si>
  <si>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</si>
  <si>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</si>
  <si>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</si>
  <si>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</si>
  <si>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</si>
  <si>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</si>
  <si>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</si>
  <si>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</si>
  <si>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</si>
  <si>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</si>
  <si>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</si>
  <si>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</si>
  <si>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</si>
  <si>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</si>
  <si>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</si>
  <si>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</si>
  <si>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</si>
  <si>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</si>
  <si>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</si>
  <si>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</si>
  <si>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</si>
  <si>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</si>
  <si>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</si>
  <si>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</si>
  <si>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</si>
  <si>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</si>
  <si>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</si>
  <si>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</si>
  <si>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</si>
  <si>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</si>
  <si>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</si>
  <si>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</si>
  <si>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</si>
  <si>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</si>
  <si>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</si>
  <si>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</si>
  <si>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</si>
  <si>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</si>
  <si>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</si>
  <si>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</si>
  <si>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</si>
  <si>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</si>
  <si>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</si>
  <si>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</si>
  <si>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</si>
  <si>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</si>
  <si>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</si>
  <si>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</si>
  <si>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</si>
  <si>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</si>
  <si>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</si>
  <si>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</si>
  <si>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</si>
  <si>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</si>
  <si>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</si>
  <si>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</si>
  <si>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</si>
  <si>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</si>
  <si>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</si>
  <si>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</si>
  <si>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</si>
  <si>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</si>
  <si>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</si>
  <si>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</si>
  <si>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</si>
  <si>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</si>
  <si>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</si>
  <si>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</si>
  <si>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</si>
  <si>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</si>
  <si>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</si>
  <si>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</si>
  <si>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</si>
  <si>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</si>
  <si>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</si>
  <si>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</si>
  <si>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</si>
  <si>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</si>
  <si>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</si>
  <si>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</si>
  <si>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</si>
  <si>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</si>
  <si>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</si>
  <si>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</si>
  <si>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</si>
  <si>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</si>
  <si>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</si>
  <si>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</si>
  <si>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</si>
  <si>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</si>
  <si>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</si>
  <si>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</si>
  <si>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</si>
  <si>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</si>
  <si>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</si>
  <si>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</si>
  <si>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</si>
  <si>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</si>
  <si>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</si>
  <si>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</si>
  <si>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</si>
  <si>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</si>
  <si>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</si>
  <si>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</si>
  <si>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</si>
  <si>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</si>
  <si>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</si>
  <si>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</si>
  <si>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</si>
  <si>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</si>
  <si>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</si>
  <si>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</si>
  <si>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</si>
  <si>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</si>
  <si>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</si>
  <si>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</si>
  <si>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</si>
  <si>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</si>
  <si>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</si>
  <si>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</si>
  <si>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</si>
  <si>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</si>
  <si>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</si>
  <si>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</si>
  <si>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</si>
  <si>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</si>
  <si>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</si>
  <si>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</si>
  <si>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</si>
  <si>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</si>
  <si>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</si>
  <si>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</si>
  <si>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</si>
  <si>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</si>
  <si>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</si>
  <si>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</si>
  <si>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</si>
  <si>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</si>
  <si>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</si>
  <si>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</si>
  <si>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</si>
  <si>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</si>
  <si>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</si>
  <si>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</si>
  <si>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</si>
  <si>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</si>
  <si>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</si>
  <si>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</si>
  <si>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</si>
  <si>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</si>
  <si>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</si>
  <si>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</si>
  <si>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</si>
  <si>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</si>
  <si>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</si>
  <si>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</si>
  <si>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</si>
  <si>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</si>
  <si>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</si>
  <si>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</si>
  <si>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</si>
  <si>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</si>
  <si>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</si>
  <si>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</si>
  <si>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</si>
  <si>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</si>
  <si>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</si>
  <si>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</si>
  <si>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</si>
  <si>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</si>
  <si>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</si>
  <si>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</si>
  <si>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</si>
  <si>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</si>
  <si>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</si>
  <si>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</si>
  <si>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</si>
  <si>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</si>
  <si>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</si>
  <si>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</si>
  <si>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</si>
  <si>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</si>
  <si>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</si>
  <si>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</si>
  <si>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</si>
  <si>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</si>
  <si>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</si>
  <si>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</si>
  <si>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</si>
  <si>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</si>
  <si>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</si>
  <si>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</si>
  <si>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</si>
  <si>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</si>
  <si>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</si>
  <si>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</si>
  <si>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</si>
  <si>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</si>
  <si>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</si>
  <si>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</si>
  <si>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</si>
  <si>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</si>
  <si>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</si>
  <si>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</si>
  <si>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</si>
  <si>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</si>
  <si>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</si>
  <si>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</si>
  <si>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</si>
  <si>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</si>
  <si>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</si>
  <si>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</si>
  <si>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</si>
  <si>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</si>
  <si>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</si>
  <si>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</si>
  <si>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</si>
  <si>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</si>
  <si>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</si>
  <si>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</si>
  <si>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</si>
  <si>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</si>
  <si>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</si>
  <si>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</si>
  <si>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</si>
  <si>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</si>
  <si>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</si>
  <si>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</si>
  <si>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</si>
  <si>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</si>
  <si>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</si>
  <si>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</si>
  <si>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</si>
  <si>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</si>
  <si>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</si>
  <si>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</si>
  <si>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</si>
  <si>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</si>
  <si>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</si>
  <si>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</si>
  <si>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</si>
  <si>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</si>
  <si>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</si>
  <si>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</si>
  <si>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</si>
  <si>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</si>
  <si>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</si>
  <si>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</si>
  <si>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</si>
  <si>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</si>
  <si>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</si>
  <si>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</si>
  <si>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</si>
  <si>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</si>
  <si>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</si>
  <si>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</si>
  <si>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</si>
  <si>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</si>
  <si>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</si>
  <si>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</si>
  <si>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</si>
  <si>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</si>
  <si>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</si>
  <si>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</si>
  <si>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</si>
  <si>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</si>
  <si>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</si>
  <si>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</si>
  <si>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</si>
  <si>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</si>
  <si>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</si>
  <si>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</si>
  <si>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</si>
  <si>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</si>
  <si>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</si>
  <si>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</si>
  <si>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</si>
  <si>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</si>
  <si>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</si>
  <si>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</si>
  <si>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</si>
  <si>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</si>
  <si>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</si>
  <si>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</si>
  <si>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</si>
  <si>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</si>
  <si>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</si>
  <si>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</si>
  <si>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</si>
  <si>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</si>
  <si>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</si>
  <si>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</si>
  <si>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</si>
  <si>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</si>
  <si>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</si>
  <si>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</si>
  <si>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</si>
  <si>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</si>
  <si>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</si>
  <si>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</si>
  <si>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</si>
  <si>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</si>
  <si>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</si>
  <si>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</si>
  <si>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</si>
  <si>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</si>
  <si>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</si>
  <si>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</si>
  <si>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</si>
  <si>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</si>
  <si>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</si>
  <si>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</si>
  <si>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</si>
  <si>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</si>
  <si>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</si>
  <si>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</si>
  <si>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</si>
  <si>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</si>
  <si>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</si>
  <si>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</si>
  <si>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</si>
  <si>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</si>
  <si>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</si>
  <si>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</si>
  <si>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</si>
  <si>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</si>
  <si>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</si>
  <si>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</si>
  <si>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</si>
  <si>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</si>
  <si>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</si>
  <si>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</si>
  <si>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</si>
  <si>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</si>
  <si>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</si>
  <si>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</si>
  <si>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</si>
  <si>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</si>
  <si>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</si>
  <si>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</si>
  <si>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</si>
  <si>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</si>
  <si>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</si>
  <si>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</si>
  <si>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</si>
  <si>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</si>
  <si>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</si>
  <si>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</si>
  <si>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</si>
  <si>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</si>
  <si>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</si>
  <si>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</si>
  <si>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</si>
  <si>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</si>
  <si>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</si>
  <si>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</si>
  <si>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</si>
  <si>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</si>
  <si>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</si>
  <si>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</si>
  <si>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</si>
  <si>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</si>
  <si>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</si>
  <si>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</si>
  <si>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</si>
  <si>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</si>
  <si>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</si>
  <si>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</si>
  <si>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</si>
  <si>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</si>
  <si>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</si>
  <si>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</si>
  <si>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</si>
  <si>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</si>
  <si>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</si>
  <si>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</si>
  <si>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</si>
  <si>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</si>
  <si>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</si>
  <si>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</si>
  <si>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</si>
  <si>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</si>
  <si>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</si>
  <si>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</si>
  <si>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</si>
  <si>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</si>
  <si>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</si>
  <si>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</si>
  <si>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</si>
  <si>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</si>
  <si>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</si>
  <si>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</si>
  <si>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</si>
  <si>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</si>
  <si>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</si>
  <si>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</si>
  <si>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</si>
  <si>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</si>
  <si>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</si>
  <si>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</si>
  <si>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</si>
  <si>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</si>
  <si>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</si>
  <si>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</si>
  <si>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</si>
  <si>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</si>
  <si>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</si>
  <si>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</si>
  <si>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</si>
  <si>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</si>
  <si>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</si>
  <si>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</si>
  <si>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</si>
  <si>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</si>
  <si>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</si>
  <si>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</si>
  <si>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</si>
  <si>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</si>
  <si>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</si>
  <si>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</si>
  <si>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</si>
  <si>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</si>
  <si>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</si>
  <si>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</si>
  <si>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</si>
  <si>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</si>
  <si>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</si>
  <si>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</si>
  <si>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</si>
  <si>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</si>
  <si>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</si>
  <si>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</si>
  <si>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</si>
  <si>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</si>
  <si>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</si>
  <si>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</si>
  <si>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</si>
  <si>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</si>
  <si>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</si>
  <si>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</si>
  <si>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</si>
  <si>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</si>
  <si>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</si>
  <si>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</si>
  <si>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</si>
  <si>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</si>
  <si>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</si>
  <si>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</si>
  <si>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</si>
  <si>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</si>
  <si>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</si>
  <si>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</si>
  <si>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</si>
  <si>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</si>
  <si>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</si>
  <si>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</si>
  <si>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</si>
  <si>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</si>
  <si>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</si>
  <si>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</si>
  <si>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</si>
  <si>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</si>
  <si>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</si>
  <si>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</si>
  <si>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</si>
  <si>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</si>
  <si>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</si>
  <si>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</si>
  <si>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</si>
  <si>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</si>
  <si>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</si>
  <si>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</si>
  <si>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</si>
  <si>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</si>
  <si>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</si>
  <si>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</si>
  <si>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</si>
  <si>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</si>
  <si>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</si>
  <si>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</si>
  <si>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</si>
  <si>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</si>
  <si>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</si>
  <si>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</si>
  <si>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</si>
  <si>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</si>
  <si>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</si>
  <si>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</si>
  <si>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</si>
  <si>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</si>
  <si>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</si>
  <si>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</si>
  <si>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</si>
  <si>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</si>
  <si>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</si>
  <si>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</si>
  <si>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</si>
  <si>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</si>
  <si>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</si>
  <si>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</si>
  <si>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</si>
  <si>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</si>
  <si>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</si>
  <si>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</si>
  <si>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</si>
  <si>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</si>
  <si>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</si>
  <si>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</si>
  <si>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</si>
  <si>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</si>
  <si>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</si>
  <si>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</si>
  <si>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</si>
  <si>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</si>
  <si>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</si>
  <si>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</si>
  <si>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</si>
  <si>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</si>
  <si>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</si>
  <si>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</si>
  <si>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</si>
  <si>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</si>
  <si>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</si>
  <si>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</si>
  <si>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</si>
  <si>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</si>
  <si>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</si>
  <si>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</si>
  <si>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</si>
  <si>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</si>
  <si>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</si>
  <si>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</si>
  <si>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</si>
  <si>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</si>
  <si>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</si>
  <si>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</si>
  <si>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</si>
  <si>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</si>
  <si>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</si>
  <si>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</si>
  <si>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</si>
  <si>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</si>
  <si>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</si>
  <si>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</si>
  <si>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</si>
  <si>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</si>
  <si>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</si>
  <si>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</si>
  <si>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</si>
  <si>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</si>
  <si>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</si>
  <si>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</si>
  <si>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</si>
  <si>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</si>
  <si>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</si>
  <si>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</si>
  <si>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</si>
  <si>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</si>
  <si>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</si>
  <si>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</si>
  <si>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</si>
  <si>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</si>
  <si>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</si>
  <si>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</si>
  <si>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</si>
  <si>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</si>
  <si>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</si>
  <si>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</si>
  <si>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</si>
  <si>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</si>
  <si>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</si>
  <si>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</si>
  <si>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</si>
  <si>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</si>
  <si>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</si>
  <si>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</si>
  <si>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</si>
  <si>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</si>
  <si>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</si>
  <si>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</si>
  <si>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</si>
  <si>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</si>
  <si>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</si>
  <si>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</si>
  <si>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</si>
  <si>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</si>
  <si>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</si>
  <si>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</si>
  <si>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</si>
  <si>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</si>
  <si>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</si>
  <si>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</si>
  <si>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</si>
  <si>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</si>
  <si>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</si>
  <si>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</si>
  <si>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</si>
  <si>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</si>
  <si>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</si>
  <si>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</si>
  <si>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</si>
  <si>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</si>
  <si>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</si>
  <si>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</si>
  <si>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</si>
  <si>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</si>
  <si>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</si>
  <si>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</si>
  <si>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</si>
  <si>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</si>
  <si>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</si>
  <si>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</si>
  <si>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</si>
  <si>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</si>
  <si>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</si>
  <si>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</si>
  <si>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</si>
  <si>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</si>
  <si>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</si>
  <si>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</si>
  <si>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</si>
  <si>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</si>
  <si>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</si>
  <si>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</si>
  <si>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</si>
  <si>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</si>
  <si>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</si>
  <si>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</si>
  <si>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</si>
  <si>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</si>
  <si>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</si>
  <si>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</si>
  <si>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</si>
  <si>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</si>
  <si>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</si>
  <si>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</si>
  <si>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</si>
  <si>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</si>
  <si>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</si>
  <si>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</si>
  <si>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</si>
  <si>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</si>
  <si>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</si>
  <si>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</si>
  <si>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</si>
  <si>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</si>
  <si>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</si>
  <si>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</si>
  <si>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</si>
  <si>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</si>
  <si>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</si>
  <si>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</si>
  <si>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</si>
  <si>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</si>
  <si>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</si>
  <si>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</si>
  <si>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</si>
  <si>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</si>
  <si>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</si>
  <si>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</si>
  <si>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</si>
  <si>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</si>
  <si>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</si>
  <si>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</si>
  <si>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</si>
  <si>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</si>
  <si>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</si>
  <si>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</si>
  <si>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</si>
  <si>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</si>
  <si>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</si>
  <si>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</si>
  <si>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</si>
  <si>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</si>
  <si>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</si>
  <si>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</si>
  <si>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</si>
  <si>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</si>
  <si>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</si>
  <si>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</si>
  <si>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</si>
  <si>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</si>
  <si>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</si>
  <si>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</si>
  <si>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</si>
  <si>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</si>
  <si>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</si>
  <si>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</si>
  <si>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</si>
  <si>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</si>
  <si>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</si>
  <si>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</si>
  <si>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</si>
  <si>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</si>
  <si>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</si>
  <si>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</si>
  <si>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</si>
  <si>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</si>
  <si>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</si>
  <si>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</si>
  <si>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</si>
  <si>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</si>
  <si>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</si>
  <si>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</si>
  <si>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</si>
  <si>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</si>
  <si>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</si>
  <si>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</si>
  <si>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</si>
  <si>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</si>
  <si>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</si>
  <si>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</si>
  <si>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</si>
  <si>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</si>
  <si>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</si>
  <si>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</si>
  <si>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</si>
  <si>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</si>
  <si>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</si>
  <si>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</si>
  <si>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</si>
  <si>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</si>
  <si>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</si>
  <si>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</si>
  <si>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</si>
  <si>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</si>
  <si>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</si>
  <si>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</si>
  <si>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</si>
  <si>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</si>
  <si>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</si>
  <si>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</si>
  <si>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</si>
  <si>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</si>
  <si>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</si>
  <si>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</si>
  <si>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</si>
  <si>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</si>
  <si>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</si>
  <si>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</si>
  <si>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</si>
  <si>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</si>
  <si>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</si>
  <si>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</si>
  <si>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</si>
  <si>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</si>
  <si>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</si>
  <si>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</si>
  <si>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</si>
  <si>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</si>
  <si>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</si>
  <si>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</si>
  <si>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</si>
  <si>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</si>
  <si>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</si>
  <si>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</si>
  <si>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</si>
  <si>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</si>
  <si>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</si>
  <si>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</si>
  <si>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</si>
  <si>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</si>
  <si>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</si>
  <si>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</si>
  <si>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</si>
  <si>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</si>
  <si>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</si>
  <si>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</si>
  <si>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</si>
  <si>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</si>
  <si>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</si>
  <si>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</si>
  <si>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</si>
  <si>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</si>
  <si>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</si>
  <si>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</si>
  <si>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</si>
  <si>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</si>
  <si>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</si>
  <si>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</si>
  <si>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</si>
  <si>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</si>
  <si>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</si>
  <si>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</si>
  <si>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</si>
  <si>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</si>
  <si>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</si>
  <si>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</si>
  <si>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</si>
  <si>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</si>
  <si>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</si>
  <si>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</si>
  <si>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</si>
  <si>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</si>
  <si>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</si>
  <si>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</si>
  <si>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</si>
  <si>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</si>
  <si>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</si>
  <si>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</si>
  <si>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</si>
  <si>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</si>
  <si>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</si>
  <si>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</si>
  <si>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</si>
  <si>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</si>
  <si>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</si>
  <si>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</si>
  <si>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</si>
  <si>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</si>
  <si>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</si>
  <si>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</si>
  <si>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</si>
  <si>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</si>
  <si>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</si>
  <si>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</si>
  <si>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</si>
  <si>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</si>
  <si>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</si>
  <si>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</si>
  <si>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</si>
  <si>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</si>
  <si>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</si>
  <si>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</si>
  <si>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</si>
  <si>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</si>
  <si>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</si>
  <si>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</si>
  <si>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</si>
  <si>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</si>
  <si>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</si>
  <si>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</si>
  <si>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</si>
  <si>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</si>
  <si>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</si>
  <si>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</si>
  <si>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</si>
  <si>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</si>
  <si>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</si>
  <si>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</si>
  <si>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</si>
  <si>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</si>
  <si>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</si>
  <si>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</si>
  <si>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</si>
  <si>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</si>
  <si>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</si>
  <si>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</si>
  <si>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</si>
  <si>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</si>
  <si>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</si>
  <si>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</si>
  <si>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</si>
  <si>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</si>
  <si>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</si>
  <si>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</si>
  <si>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</si>
  <si>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</si>
  <si>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</si>
  <si>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</si>
  <si>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</si>
  <si>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</si>
  <si>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</si>
  <si>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</si>
  <si>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</si>
  <si>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</si>
  <si>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</si>
  <si>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</si>
  <si>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</si>
  <si>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</si>
  <si>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</si>
  <si>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</si>
  <si>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</si>
  <si>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</si>
  <si>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</si>
  <si>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</si>
  <si>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</si>
  <si>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</si>
  <si>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</si>
  <si>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</si>
  <si>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</si>
  <si>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</si>
  <si>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</si>
  <si>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</si>
  <si>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</si>
  <si>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</si>
  <si>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</si>
  <si>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</si>
  <si>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</si>
  <si>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</si>
  <si>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</si>
  <si>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</si>
  <si>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</si>
  <si>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</si>
  <si>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</si>
  <si>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</si>
  <si>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</si>
  <si>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</si>
  <si>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</si>
  <si>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</si>
  <si>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</si>
  <si>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</si>
  <si>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</si>
  <si>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</si>
  <si>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</si>
  <si>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</si>
  <si>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</si>
  <si>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</si>
  <si>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</si>
  <si>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</si>
  <si>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</si>
  <si>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</si>
  <si>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</si>
  <si>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</si>
  <si>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</si>
  <si>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</si>
  <si>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</si>
  <si>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</si>
  <si>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</si>
  <si>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</si>
  <si>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</si>
  <si>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</si>
  <si>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</si>
  <si>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</si>
  <si>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</si>
  <si>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</si>
  <si>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</si>
  <si>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</si>
  <si>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</si>
  <si>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</si>
  <si>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</si>
  <si>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</si>
  <si>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</si>
  <si>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</si>
  <si>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</si>
  <si>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</si>
  <si>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</si>
  <si>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</si>
  <si>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</si>
  <si>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</si>
  <si>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</si>
  <si>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</si>
  <si>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</si>
  <si>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</si>
  <si>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</si>
  <si>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</si>
  <si>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</si>
  <si>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</si>
  <si>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</si>
  <si>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</si>
  <si>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</si>
  <si>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</si>
  <si>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</si>
  <si>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</si>
  <si>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</si>
  <si>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</si>
  <si>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</si>
  <si>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</si>
  <si>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</si>
  <si>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</si>
  <si>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</si>
  <si>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</si>
  <si>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</si>
  <si>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</si>
  <si>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</si>
  <si>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</si>
  <si>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</si>
  <si>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</si>
  <si>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</si>
  <si>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</si>
  <si>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</si>
  <si>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</si>
  <si>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</si>
  <si>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</si>
  <si>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</si>
  <si>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</si>
  <si>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</si>
  <si>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</si>
  <si>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</si>
  <si>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</si>
  <si>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</si>
  <si>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</si>
  <si>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</si>
  <si>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</si>
  <si>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</si>
  <si>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</si>
  <si>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</si>
  <si>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</si>
  <si>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</si>
  <si>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</si>
  <si>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</si>
  <si>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</si>
  <si>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</si>
  <si>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</si>
  <si>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</si>
  <si>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</si>
  <si>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</si>
  <si>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</si>
  <si>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</si>
  <si>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</si>
  <si>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</si>
  <si>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</si>
  <si>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</si>
  <si>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</si>
  <si>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</si>
  <si>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</si>
  <si>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</si>
  <si>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</si>
  <si>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</si>
  <si>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</si>
  <si>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</si>
  <si>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</si>
  <si>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</si>
  <si>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</si>
  <si>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</si>
  <si>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</si>
  <si>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</si>
  <si>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</si>
  <si>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</si>
  <si>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</si>
  <si>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</si>
  <si>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</si>
  <si>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</si>
  <si>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</si>
  <si>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</si>
  <si>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</si>
  <si>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</si>
  <si>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</si>
  <si>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</si>
  <si>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</si>
  <si>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</si>
  <si>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</si>
  <si>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</si>
  <si>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</si>
  <si>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</si>
  <si>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</si>
  <si>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</si>
  <si>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</si>
  <si>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</si>
  <si>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</si>
  <si>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</si>
  <si>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</si>
  <si>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</si>
  <si>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</si>
  <si>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</si>
  <si>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</si>
  <si>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</si>
  <si>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</si>
  <si>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</si>
  <si>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</si>
  <si>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</si>
  <si>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</si>
  <si>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</si>
  <si>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</si>
  <si>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</si>
  <si>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</si>
  <si>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</si>
  <si>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</si>
  <si>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</si>
  <si>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</si>
  <si>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</si>
  <si>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</si>
  <si>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</si>
  <si>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</si>
  <si>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</si>
  <si>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</si>
  <si>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</si>
  <si>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</si>
  <si>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</si>
  <si>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</si>
  <si>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</si>
  <si>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</si>
  <si>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</si>
  <si>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</si>
  <si>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</si>
  <si>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</si>
  <si>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</si>
  <si>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</si>
  <si>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</si>
  <si>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</si>
  <si>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</si>
  <si>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</si>
  <si>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</si>
  <si>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</si>
  <si>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</si>
  <si>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</si>
  <si>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</si>
  <si>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</si>
  <si>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</si>
  <si>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</si>
  <si>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</si>
  <si>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</si>
  <si>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</si>
  <si>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</si>
  <si>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</si>
  <si>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</si>
  <si>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</si>
  <si>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</si>
  <si>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</si>
  <si>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</si>
  <si>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</si>
  <si>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</si>
  <si>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</si>
  <si>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</si>
  <si>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</si>
  <si>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</si>
  <si>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</si>
  <si>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</si>
  <si>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</si>
  <si>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</si>
  <si>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</si>
  <si>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</si>
  <si>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</si>
  <si>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</si>
  <si>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</si>
  <si>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</si>
  <si>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</si>
  <si>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</si>
  <si>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</si>
  <si>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</si>
  <si>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</si>
  <si>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</si>
  <si>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</si>
  <si>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</si>
  <si>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</si>
  <si>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</si>
  <si>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</si>
  <si>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</si>
  <si>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</si>
  <si>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</si>
  <si>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</si>
  <si>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</si>
  <si>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</si>
  <si>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</si>
  <si>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</si>
  <si>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</si>
  <si>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</si>
  <si>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</si>
  <si>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</si>
  <si>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</si>
  <si>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</si>
  <si>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</si>
  <si>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</si>
  <si>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</si>
  <si>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</si>
  <si>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</si>
  <si>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</si>
  <si>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</si>
  <si>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</si>
  <si>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</si>
  <si>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</si>
  <si>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</si>
  <si>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</si>
  <si>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</si>
  <si>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</si>
  <si>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</si>
  <si>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</si>
  <si>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</si>
  <si>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</si>
  <si>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</si>
  <si>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</si>
  <si>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</si>
  <si>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</si>
  <si>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</si>
  <si>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</si>
  <si>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</si>
  <si>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</si>
  <si>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</si>
  <si>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</si>
  <si>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</si>
  <si>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</si>
  <si>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</si>
  <si>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</si>
  <si>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</si>
  <si>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</si>
  <si>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</si>
  <si>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</si>
  <si>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</si>
  <si>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</si>
  <si>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</si>
  <si>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</si>
  <si>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</si>
  <si>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</si>
  <si>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</si>
  <si>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</si>
  <si>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</si>
  <si>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</si>
  <si>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</si>
  <si>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</si>
  <si>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</si>
  <si>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</si>
  <si>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</si>
  <si>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</si>
  <si>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</si>
  <si>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</si>
  <si>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</si>
  <si>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</si>
  <si>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</si>
  <si>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</si>
  <si>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</si>
  <si>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</si>
  <si>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</si>
  <si>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</si>
  <si>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</si>
  <si>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</si>
  <si>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</si>
  <si>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</si>
  <si>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</si>
  <si>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</si>
  <si>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</si>
  <si>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</si>
  <si>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</si>
  <si>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</si>
  <si>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</si>
  <si>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</si>
  <si>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</si>
  <si>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</si>
  <si>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</si>
  <si>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</si>
  <si>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</si>
  <si>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</si>
  <si>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</si>
  <si>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</si>
  <si>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</si>
  <si>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</si>
  <si>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</si>
  <si>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</si>
  <si>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</si>
  <si>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</si>
  <si>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</si>
  <si>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</si>
  <si>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</si>
  <si>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</si>
  <si>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</si>
  <si>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</si>
  <si>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</si>
  <si>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</si>
  <si>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</si>
  <si>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</si>
  <si>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</si>
  <si>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</si>
  <si>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</si>
  <si>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</si>
  <si>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</si>
  <si>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</si>
  <si>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</si>
  <si>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</si>
  <si>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</si>
  <si>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</si>
  <si>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</si>
  <si>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</si>
  <si>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</si>
  <si>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</si>
  <si>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</si>
  <si>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</si>
  <si>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</si>
  <si>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</si>
  <si>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</si>
  <si>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</si>
  <si>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</si>
  <si>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</si>
  <si>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</si>
  <si>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</si>
  <si>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</si>
  <si>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</si>
  <si>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</si>
  <si>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</si>
  <si>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</si>
  <si>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</si>
  <si>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</si>
  <si>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</si>
  <si>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</si>
  <si>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</si>
  <si>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</si>
  <si>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</si>
  <si>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</si>
  <si>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</si>
  <si>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</si>
  <si>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</si>
  <si>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</si>
  <si>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</si>
  <si>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</si>
  <si>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</si>
  <si>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</si>
  <si>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</si>
  <si>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</si>
  <si>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</si>
  <si>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</si>
  <si>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</si>
  <si>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</si>
  <si>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</si>
  <si>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</si>
  <si>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</si>
  <si>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</si>
  <si>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</si>
  <si>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</si>
  <si>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</si>
  <si>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</si>
  <si>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</si>
  <si>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</si>
  <si>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</si>
  <si>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</si>
  <si>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</si>
  <si>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</si>
  <si>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</si>
  <si>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</si>
  <si>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</si>
  <si>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</si>
  <si>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</si>
  <si>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</si>
  <si>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</si>
  <si>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</si>
  <si>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</si>
  <si>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</si>
  <si>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</si>
  <si>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</si>
  <si>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</si>
  <si>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</si>
  <si>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</si>
  <si>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</si>
  <si>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</si>
  <si>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</si>
  <si>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</si>
  <si>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</si>
  <si>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</si>
  <si>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</si>
  <si>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</si>
  <si>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</si>
  <si>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</si>
  <si>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</si>
  <si>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</si>
  <si>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</si>
  <si>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</si>
  <si>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</si>
  <si>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</si>
  <si>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</si>
  <si>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</si>
  <si>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</si>
  <si>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</si>
  <si>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</si>
  <si>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</si>
  <si>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</si>
  <si>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</si>
  <si>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</si>
  <si>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</si>
  <si>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</si>
  <si>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</si>
  <si>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</si>
  <si>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</si>
  <si>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</si>
  <si>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</si>
  <si>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</si>
  <si>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</si>
  <si>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</si>
  <si>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</si>
  <si>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</si>
  <si>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</si>
  <si>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</si>
  <si>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</si>
  <si>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</si>
  <si>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</si>
  <si>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</si>
  <si>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</si>
  <si>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</si>
  <si>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</si>
  <si>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</si>
  <si>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</si>
  <si>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</si>
  <si>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</si>
  <si>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</si>
  <si>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</si>
  <si>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</si>
  <si>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</si>
  <si>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</si>
  <si>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</si>
  <si>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</si>
  <si>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</si>
  <si>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</si>
  <si>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</si>
  <si>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</si>
  <si>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</si>
  <si>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</si>
  <si>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</si>
  <si>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</si>
  <si>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</si>
  <si>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</si>
  <si>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</si>
  <si>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</si>
  <si>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</si>
  <si>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</si>
  <si>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</si>
  <si>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</si>
  <si>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</si>
  <si>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</si>
  <si>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</si>
  <si>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</si>
  <si>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</si>
  <si>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</si>
  <si>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</si>
  <si>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</si>
  <si>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</si>
  <si>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</si>
  <si>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</si>
  <si>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</si>
  <si>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</si>
  <si>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</si>
  <si>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</si>
  <si>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</si>
  <si>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</si>
  <si>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</si>
  <si>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</si>
  <si>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</si>
  <si>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</si>
  <si>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</si>
  <si>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</si>
  <si>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</si>
  <si>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</si>
  <si>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</si>
  <si>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</si>
  <si>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</si>
  <si>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</si>
  <si>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</si>
  <si>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</si>
  <si>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</si>
  <si>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</si>
  <si>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</si>
  <si>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</si>
  <si>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</si>
  <si>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</si>
  <si>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</si>
  <si>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</si>
  <si>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</si>
  <si>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</si>
  <si>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</si>
  <si>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</si>
  <si>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</si>
  <si>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</si>
  <si>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</si>
  <si>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</si>
  <si>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</si>
  <si>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</si>
  <si>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</si>
  <si>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</si>
  <si>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</si>
  <si>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</si>
  <si>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</si>
  <si>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</si>
  <si>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</si>
  <si>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</si>
  <si>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</si>
  <si>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</si>
  <si>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</si>
  <si>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</si>
  <si>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</si>
  <si>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</si>
  <si>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</si>
  <si>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</si>
  <si>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</si>
  <si>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</si>
  <si>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</si>
  <si>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</si>
  <si>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</si>
  <si>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</si>
  <si>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</si>
  <si>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</si>
  <si>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</si>
  <si>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</si>
  <si>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</si>
  <si>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</si>
  <si>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</si>
  <si>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</si>
  <si>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</si>
  <si>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</si>
  <si>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</si>
  <si>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</si>
  <si>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</si>
  <si>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</si>
  <si>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</si>
  <si>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</si>
  <si>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</si>
  <si>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</si>
  <si>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</si>
  <si>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</si>
  <si>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</si>
  <si>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</si>
  <si>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</si>
  <si>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</si>
  <si>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</si>
  <si>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</si>
  <si>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</si>
  <si>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</si>
  <si>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</si>
  <si>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</si>
  <si>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</si>
  <si>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</si>
  <si>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</si>
  <si>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</si>
  <si>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</si>
  <si>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</si>
  <si>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</si>
  <si>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</si>
  <si>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</si>
  <si>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</si>
  <si>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</si>
  <si>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</si>
  <si>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</si>
  <si>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</si>
  <si>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</si>
  <si>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</si>
  <si>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</si>
  <si>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</si>
  <si>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</si>
  <si>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</si>
  <si>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</si>
  <si>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</si>
  <si>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</si>
  <si>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</si>
  <si>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</si>
  <si>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</si>
  <si>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</si>
  <si>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</si>
  <si>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</si>
  <si>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</si>
  <si>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</si>
  <si>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</si>
  <si>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</si>
  <si>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</si>
  <si>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</si>
  <si>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</si>
  <si>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</si>
  <si>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</si>
  <si>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</si>
  <si>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</si>
  <si>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</si>
  <si>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</si>
  <si>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</si>
  <si>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</si>
  <si>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</si>
  <si>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</si>
  <si>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</si>
  <si>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</si>
  <si>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</si>
  <si>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</si>
  <si>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</si>
  <si>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</si>
  <si>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</si>
  <si>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</si>
  <si>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</si>
  <si>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</si>
  <si>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</si>
  <si>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</si>
  <si>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</si>
  <si>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</si>
  <si>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</si>
  <si>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</si>
  <si>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</si>
  <si>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</si>
  <si>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</si>
  <si>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</si>
  <si>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</si>
  <si>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</si>
  <si>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</si>
  <si>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</si>
  <si>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</si>
  <si>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</si>
  <si>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</si>
  <si>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</si>
  <si>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</si>
  <si>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</si>
  <si>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</si>
  <si>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</si>
  <si>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</si>
  <si>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</si>
  <si>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</si>
  <si>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</si>
  <si>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</si>
  <si>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</si>
  <si>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</si>
  <si>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</si>
  <si>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</si>
  <si>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</si>
  <si>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</si>
  <si>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</si>
  <si>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</si>
  <si>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</si>
  <si>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</si>
  <si>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</si>
  <si>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</si>
  <si>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</si>
  <si>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</si>
  <si>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</si>
  <si>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</si>
  <si>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</si>
  <si>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</si>
  <si>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</si>
  <si>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</si>
  <si>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</si>
  <si>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</si>
  <si>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</si>
  <si>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</si>
  <si>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</si>
  <si>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</si>
  <si>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</si>
  <si>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</si>
  <si>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</si>
  <si>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</si>
  <si>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</si>
  <si>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</si>
  <si>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</si>
  <si>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</si>
  <si>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</si>
  <si>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</si>
  <si>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</si>
  <si>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</si>
  <si>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</si>
  <si>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</si>
  <si>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</si>
  <si>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</si>
  <si>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</si>
  <si>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</si>
  <si>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</si>
  <si>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</si>
  <si>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</si>
  <si>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</si>
  <si>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</si>
  <si>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</si>
  <si>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</si>
  <si>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</si>
  <si>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</si>
  <si>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</si>
  <si>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</si>
  <si>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</si>
  <si>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</si>
  <si>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</si>
  <si>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</si>
  <si>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</si>
  <si>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</si>
  <si>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</si>
  <si>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</si>
  <si>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</si>
  <si>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</si>
  <si>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</si>
  <si>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</si>
  <si>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</si>
  <si>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</si>
  <si>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</si>
  <si>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</si>
  <si>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</si>
  <si>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</si>
  <si>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</si>
  <si>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</si>
  <si>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</si>
  <si>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</si>
  <si>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</si>
  <si>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</si>
  <si>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</si>
  <si>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</si>
  <si>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</si>
  <si>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</si>
  <si>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</si>
  <si>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</si>
  <si>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</si>
  <si>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</si>
  <si>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</si>
  <si>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</si>
  <si>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</si>
  <si>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</si>
  <si>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</si>
  <si>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</si>
  <si>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</si>
  <si>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</si>
  <si>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</si>
  <si>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</si>
  <si>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</si>
  <si>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</si>
  <si>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</si>
  <si>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</si>
  <si>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</si>
  <si>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</si>
  <si>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</si>
  <si>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</si>
  <si>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</si>
  <si>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</si>
  <si>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</si>
  <si>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</si>
  <si>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</si>
  <si>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</si>
  <si>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</si>
  <si>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</si>
  <si>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</si>
  <si>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</si>
  <si>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</si>
  <si>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</si>
  <si>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</si>
  <si>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</si>
  <si>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</si>
  <si>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</si>
  <si>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</si>
  <si>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</si>
  <si>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</si>
  <si>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</si>
  <si>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</si>
  <si>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</si>
  <si>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</si>
  <si>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</si>
  <si>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</si>
  <si>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</si>
  <si>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</si>
  <si>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</si>
  <si>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</si>
  <si>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</si>
  <si>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</si>
  <si>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</si>
  <si>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</si>
  <si>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</si>
  <si>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</si>
  <si>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</si>
  <si>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</si>
  <si>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</si>
  <si>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</si>
  <si>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</si>
  <si>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</si>
  <si>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</si>
  <si>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</si>
  <si>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</si>
  <si>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</si>
  <si>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</si>
  <si>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</si>
  <si>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</si>
  <si>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</si>
  <si>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</si>
  <si>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</si>
  <si>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</si>
  <si>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</si>
  <si>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</si>
  <si>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</si>
  <si>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</si>
  <si>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</si>
  <si>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</si>
  <si>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</si>
  <si>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</si>
  <si>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</si>
  <si>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</si>
  <si>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</si>
  <si>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</si>
  <si>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</si>
  <si>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</si>
  <si>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</si>
  <si>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</si>
  <si>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</si>
  <si>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</si>
  <si>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</si>
  <si>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</si>
  <si>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</si>
  <si>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</si>
  <si>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</si>
  <si>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</si>
  <si>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</si>
  <si>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</si>
  <si>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</si>
  <si>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</si>
  <si>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</si>
  <si>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</si>
  <si>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</si>
  <si>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</si>
  <si>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</si>
  <si>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</si>
  <si>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</si>
  <si>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</si>
  <si>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</si>
  <si>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</si>
  <si>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</si>
  <si>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</si>
  <si>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</si>
  <si>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</si>
  <si>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</si>
  <si>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</si>
  <si>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</si>
  <si>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</si>
  <si>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</si>
  <si>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</si>
  <si>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</si>
  <si>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</si>
  <si>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</si>
  <si>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</si>
  <si>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</si>
  <si>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</si>
  <si>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</si>
  <si>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</si>
  <si>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</si>
  <si>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</si>
  <si>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</si>
  <si>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</si>
  <si>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</si>
  <si>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</si>
  <si>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</si>
  <si>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</si>
  <si>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</si>
  <si>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</si>
  <si>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</si>
  <si>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</si>
  <si>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</si>
  <si>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</si>
  <si>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</si>
  <si>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</si>
  <si>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</si>
  <si>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</si>
  <si>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</si>
  <si>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</si>
  <si>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</si>
  <si>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</si>
  <si>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</si>
  <si>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</si>
  <si>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</si>
  <si>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</si>
  <si>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</si>
  <si>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</si>
  <si>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</si>
  <si>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</si>
  <si>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</si>
  <si>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</si>
  <si>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</si>
  <si>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</si>
  <si>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</si>
  <si>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</si>
  <si>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</si>
  <si>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</si>
  <si>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</si>
  <si>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</si>
  <si>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</si>
  <si>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</si>
  <si>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</si>
  <si>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</si>
  <si>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</si>
  <si>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</si>
  <si>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</si>
  <si>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</si>
  <si>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</si>
  <si>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</si>
  <si>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</si>
  <si>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</si>
  <si>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</si>
  <si>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</si>
  <si>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</si>
  <si>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</si>
  <si>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</si>
  <si>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</si>
  <si>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</si>
  <si>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</si>
  <si>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</si>
  <si>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</si>
  <si>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</si>
  <si>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</si>
  <si>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</si>
  <si>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</si>
  <si>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</si>
  <si>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</si>
  <si>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</si>
  <si>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</si>
  <si>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</si>
  <si>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</si>
  <si>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</si>
  <si>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</si>
  <si>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</si>
  <si>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</si>
  <si>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</si>
  <si>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</si>
  <si>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</si>
  <si>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</si>
  <si>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</si>
  <si>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</si>
  <si>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</si>
  <si>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</si>
  <si>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</si>
  <si>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</si>
  <si>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</si>
  <si>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</si>
  <si>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</si>
  <si>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</si>
  <si>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</si>
  <si>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</si>
  <si>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</si>
  <si>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</si>
  <si>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</si>
  <si>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</si>
  <si>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</si>
  <si>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</si>
  <si>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</si>
  <si>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</si>
  <si>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</si>
  <si>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</si>
  <si>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</si>
  <si>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</si>
  <si>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</si>
  <si>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</si>
  <si>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</si>
  <si>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</si>
  <si>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</si>
  <si>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</si>
  <si>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</si>
  <si>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</si>
  <si>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</si>
  <si>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</si>
  <si>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</si>
  <si>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</si>
  <si>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</si>
  <si>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</si>
  <si>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</si>
  <si>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</si>
  <si>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</si>
  <si>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</si>
  <si>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</si>
  <si>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</si>
  <si>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</si>
  <si>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</si>
  <si>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</si>
  <si>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</si>
  <si>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</si>
  <si>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</si>
  <si>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</si>
  <si>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</si>
  <si>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</si>
  <si>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</si>
  <si>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</si>
  <si>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</si>
  <si>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</si>
  <si>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</si>
  <si>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</si>
  <si>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</si>
  <si>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</si>
  <si>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</si>
  <si>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</si>
  <si>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</si>
  <si>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</si>
  <si>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</si>
  <si>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</si>
  <si>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</si>
  <si>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</si>
  <si>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</si>
  <si>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</si>
  <si>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</si>
  <si>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</si>
  <si>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</si>
  <si>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</si>
  <si>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</si>
  <si>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</si>
  <si>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</si>
  <si>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</si>
  <si>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</si>
  <si>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</si>
  <si>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</si>
  <si>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</si>
  <si>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</si>
  <si>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</si>
  <si>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</si>
  <si>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</si>
  <si>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</si>
  <si>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</si>
  <si>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</si>
  <si>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</si>
  <si>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</si>
  <si>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</si>
  <si>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</si>
  <si>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</si>
  <si>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</si>
  <si>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</si>
  <si>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</si>
  <si>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</si>
  <si>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</si>
  <si>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</si>
  <si>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</si>
  <si>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</si>
  <si>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</si>
  <si>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</si>
  <si>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</si>
  <si>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</si>
  <si>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</si>
  <si>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</si>
  <si>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</si>
  <si>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</si>
  <si>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</si>
  <si>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</si>
  <si>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</si>
  <si>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</si>
  <si>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</si>
  <si>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</si>
  <si>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</si>
  <si>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</si>
  <si>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</si>
  <si>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</si>
  <si>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</si>
  <si>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</si>
  <si>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</si>
  <si>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</si>
  <si>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</si>
  <si>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</si>
  <si>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</si>
  <si>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</si>
  <si>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</si>
  <si>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</si>
  <si>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</si>
  <si>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</si>
  <si>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</si>
  <si>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</si>
  <si>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</si>
  <si>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</si>
  <si>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</si>
  <si>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</si>
  <si>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</si>
  <si>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</si>
  <si>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</si>
  <si>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</si>
  <si>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</si>
  <si>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</si>
  <si>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</si>
  <si>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</si>
  <si>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</si>
  <si>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</si>
  <si>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</si>
  <si>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</si>
  <si>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</si>
  <si>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</si>
  <si>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</si>
  <si>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</si>
  <si>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</si>
  <si>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</si>
  <si>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</si>
  <si>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</si>
  <si>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</si>
  <si>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</si>
  <si>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</si>
  <si>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</si>
  <si>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</si>
  <si>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</si>
  <si>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</si>
  <si>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</si>
  <si>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</si>
  <si>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</si>
  <si>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</si>
  <si>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</si>
  <si>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</si>
  <si>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</si>
  <si>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</si>
  <si>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</si>
  <si>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</si>
  <si>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</si>
  <si>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</si>
  <si>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</si>
  <si>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</si>
  <si>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</si>
  <si>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</si>
  <si>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</si>
  <si>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</si>
  <si>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</si>
  <si>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</si>
  <si>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</si>
  <si>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</si>
  <si>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</si>
  <si>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</si>
  <si>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</si>
  <si>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</si>
  <si>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</si>
  <si>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</si>
  <si>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</si>
  <si>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</si>
  <si>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</si>
  <si>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</si>
  <si>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</si>
  <si>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</si>
  <si>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</si>
  <si>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</si>
  <si>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</si>
  <si>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</si>
  <si>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</si>
  <si>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</si>
  <si>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</si>
  <si>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</si>
  <si>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</si>
  <si>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</si>
  <si>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</si>
  <si>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</si>
  <si>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</si>
  <si>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</si>
  <si>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</si>
  <si>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</si>
  <si>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</si>
  <si>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</si>
  <si>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</si>
  <si>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</si>
  <si>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</si>
  <si>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</si>
  <si>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</si>
  <si>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</si>
  <si>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</si>
  <si>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</si>
  <si>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</si>
  <si>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</si>
  <si>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</si>
  <si>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</si>
  <si>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</si>
  <si>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</si>
  <si>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</si>
  <si>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</si>
  <si>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</si>
  <si>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</si>
  <si>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</si>
  <si>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</si>
  <si>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</si>
  <si>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</si>
  <si>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</si>
  <si>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</si>
  <si>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</si>
  <si>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</si>
  <si>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</si>
  <si>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</si>
  <si>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</si>
  <si>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</si>
  <si>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</si>
  <si>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</si>
  <si>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</si>
  <si>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</si>
  <si>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</si>
  <si>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</si>
  <si>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</si>
  <si>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</si>
  <si>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</si>
  <si>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</si>
  <si>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</si>
  <si>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</si>
  <si>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</si>
  <si>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</si>
  <si>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</si>
  <si>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</si>
  <si>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</si>
  <si>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</si>
  <si>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</si>
  <si>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</si>
  <si>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</si>
  <si>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</si>
  <si>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</si>
  <si>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</si>
  <si>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</si>
  <si>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</si>
  <si>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</si>
  <si>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</si>
  <si>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</si>
  <si>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</si>
  <si>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</si>
  <si>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</si>
  <si>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</si>
  <si>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</si>
  <si>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</si>
  <si>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</si>
  <si>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</si>
  <si>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</si>
  <si>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</si>
  <si>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</si>
  <si>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</si>
  <si>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</si>
  <si>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</si>
  <si>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</si>
  <si>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</si>
  <si>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</si>
  <si>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</si>
  <si>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</si>
  <si>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</si>
  <si>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</si>
  <si>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</si>
  <si>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</si>
  <si>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</si>
  <si>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</si>
  <si>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</si>
  <si>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</si>
  <si>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</si>
  <si>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</si>
  <si>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</si>
  <si>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</si>
  <si>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</si>
  <si>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</si>
  <si>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</si>
  <si>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</si>
  <si>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</si>
  <si>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</si>
  <si>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</si>
  <si>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</si>
  <si>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</si>
  <si>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</si>
  <si>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</si>
  <si>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</si>
  <si>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</si>
  <si>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</si>
  <si>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</si>
  <si>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</si>
  <si>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</si>
  <si>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</si>
  <si>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</si>
  <si>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</si>
  <si>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</si>
  <si>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</si>
  <si>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</si>
  <si>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</si>
  <si>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</si>
  <si>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</si>
  <si>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</si>
  <si>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</si>
  <si>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</si>
  <si>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</si>
  <si>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</si>
  <si>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</si>
  <si>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</si>
  <si>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</si>
  <si>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</si>
  <si>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</si>
  <si>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</si>
  <si>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</si>
  <si>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</si>
  <si>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</si>
  <si>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</si>
  <si>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</si>
  <si>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</si>
  <si>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</si>
  <si>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</si>
  <si>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</si>
  <si>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</si>
  <si>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</si>
  <si>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</si>
  <si>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</si>
  <si>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</si>
  <si>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</si>
  <si>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</si>
  <si>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</si>
  <si>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</si>
  <si>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</si>
  <si>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</si>
  <si>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</si>
  <si>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</si>
  <si>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</si>
  <si>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</si>
  <si>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</si>
  <si>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</si>
  <si>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</si>
  <si>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</si>
  <si>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</si>
  <si>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</si>
  <si>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</si>
  <si>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</si>
  <si>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</si>
  <si>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</si>
  <si>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</si>
  <si>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</si>
  <si>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</si>
  <si>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</si>
  <si>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</si>
  <si>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</si>
  <si>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</si>
  <si>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</si>
  <si>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</si>
  <si>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</si>
  <si>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</si>
  <si>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</si>
  <si>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</si>
  <si>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</si>
  <si>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</si>
  <si>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</si>
  <si>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</si>
  <si>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</si>
  <si>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</si>
  <si>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</si>
  <si>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</si>
  <si>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</si>
  <si>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</si>
  <si>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</si>
  <si>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</si>
  <si>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</si>
  <si>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</si>
  <si>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</si>
  <si>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</si>
  <si>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</si>
  <si>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</si>
  <si>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</si>
  <si>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</si>
  <si>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</si>
  <si>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</si>
  <si>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</si>
  <si>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</si>
  <si>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</si>
  <si>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</si>
  <si>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</si>
  <si>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</si>
  <si>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</si>
  <si>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</si>
  <si>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</si>
  <si>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</si>
  <si>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</si>
  <si>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</si>
  <si>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</si>
  <si>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</si>
  <si>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</si>
  <si>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</si>
  <si>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</si>
  <si>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</si>
  <si>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</si>
  <si>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</si>
  <si>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</si>
  <si>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</si>
  <si>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</si>
  <si>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</si>
  <si>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</si>
  <si>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</si>
  <si>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</si>
  <si>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</si>
  <si>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</si>
  <si>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</si>
  <si>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</si>
  <si>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</si>
  <si>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</si>
  <si>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</si>
  <si>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</si>
  <si>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</si>
  <si>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</si>
  <si>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</si>
  <si>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</si>
  <si>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</si>
  <si>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</si>
  <si>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</si>
  <si>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</si>
  <si>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</si>
  <si>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</si>
  <si>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</si>
  <si>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</si>
  <si>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</si>
  <si>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</si>
  <si>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</si>
  <si>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</si>
  <si>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</si>
  <si>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</si>
  <si>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</si>
  <si>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</si>
  <si>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</si>
  <si>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</si>
  <si>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</si>
  <si>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</si>
  <si>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</si>
  <si>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</si>
  <si>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</si>
  <si>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</si>
  <si>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</si>
  <si>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</si>
  <si>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</si>
  <si>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</si>
  <si>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</si>
  <si>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</si>
  <si>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</si>
  <si>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</si>
  <si>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</si>
  <si>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</si>
  <si>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</si>
  <si>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</si>
  <si>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</si>
  <si>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</si>
  <si>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</si>
  <si>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</si>
  <si>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</si>
  <si>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</si>
  <si>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</si>
  <si>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</si>
  <si>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</si>
  <si>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</si>
  <si>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</si>
  <si>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</si>
  <si>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</si>
  <si>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</si>
  <si>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</si>
  <si>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</si>
  <si>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</si>
  <si>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</si>
  <si>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</si>
  <si>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</si>
  <si>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</si>
  <si>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</si>
  <si>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</si>
  <si>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</si>
  <si>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</si>
  <si>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</si>
  <si>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</si>
  <si>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</si>
  <si>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</si>
  <si>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</si>
  <si>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</si>
  <si>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</si>
  <si>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</si>
  <si>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</si>
  <si>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</si>
  <si>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</si>
  <si>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</si>
  <si>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</si>
  <si>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</si>
  <si>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</si>
  <si>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</si>
  <si>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</si>
  <si>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</si>
  <si>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</si>
  <si>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</si>
  <si>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</si>
  <si>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</si>
  <si>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</si>
  <si>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</si>
  <si>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</si>
  <si>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</si>
  <si>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</si>
  <si>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</si>
  <si>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</si>
  <si>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</si>
  <si>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</si>
  <si>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</si>
  <si>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</si>
  <si>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</si>
  <si>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</si>
  <si>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</si>
  <si>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</si>
  <si>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</si>
  <si>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</si>
  <si>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</si>
  <si>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</si>
  <si>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</si>
  <si>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</si>
  <si>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</si>
  <si>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</si>
  <si>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</si>
  <si>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</si>
  <si>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</si>
  <si>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</si>
  <si>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</si>
  <si>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</si>
  <si>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</si>
  <si>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</si>
  <si>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</si>
  <si>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</si>
  <si>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</si>
  <si>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</si>
  <si>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</si>
  <si>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</si>
  <si>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</si>
  <si>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</si>
  <si>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</si>
  <si>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</si>
  <si>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</si>
  <si>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</si>
  <si>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</si>
  <si>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</si>
  <si>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</si>
  <si>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</si>
  <si>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</si>
  <si>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</si>
  <si>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</si>
  <si>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</si>
  <si>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</si>
  <si>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</si>
  <si>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</si>
  <si>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</si>
  <si>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</si>
  <si>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</si>
  <si>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</si>
  <si>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</si>
  <si>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</si>
  <si>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</si>
  <si>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</si>
  <si>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</si>
  <si>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</si>
  <si>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</si>
  <si>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</si>
  <si>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</si>
  <si>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</si>
  <si>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</si>
  <si>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</si>
  <si>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</si>
  <si>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</si>
  <si>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</si>
  <si>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</si>
  <si>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</si>
  <si>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</si>
  <si>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</si>
  <si>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</si>
  <si>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</si>
  <si>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</si>
  <si>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</si>
  <si>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</si>
  <si>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</si>
  <si>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</si>
  <si>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</si>
  <si>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</si>
  <si>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</si>
  <si>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</si>
  <si>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</si>
  <si>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</si>
  <si>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</si>
  <si>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</si>
  <si>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</si>
  <si>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</si>
  <si>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</si>
  <si>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</si>
  <si>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</si>
  <si>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</si>
  <si>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</si>
  <si>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</si>
  <si>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</si>
  <si>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</si>
  <si>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</si>
  <si>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</si>
  <si>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</si>
  <si>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</si>
  <si>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</si>
  <si>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</si>
  <si>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</si>
  <si>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</si>
  <si>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</si>
  <si>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</si>
  <si>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</si>
  <si>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</si>
  <si>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</si>
  <si>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</si>
  <si>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</si>
  <si>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</si>
  <si>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</si>
  <si>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</si>
  <si>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</si>
  <si>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</si>
  <si>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</si>
  <si>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</si>
  <si>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</si>
  <si>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</si>
  <si>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</si>
  <si>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</si>
  <si>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</si>
  <si>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</si>
  <si>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</si>
  <si>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</si>
  <si>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</si>
  <si>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</si>
  <si>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</si>
  <si>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</si>
  <si>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</si>
  <si>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</si>
  <si>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</si>
  <si>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</si>
  <si>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</si>
  <si>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</si>
  <si>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</si>
  <si>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</si>
  <si>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</si>
  <si>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</si>
  <si>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</si>
  <si>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</si>
  <si>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</si>
  <si>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</si>
  <si>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</si>
  <si>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</si>
  <si>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</si>
  <si>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</si>
  <si>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</si>
  <si>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</si>
  <si>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</si>
  <si>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</si>
  <si>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</si>
  <si>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</si>
  <si>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</si>
  <si>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</si>
  <si>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</si>
  <si>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</si>
  <si>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</si>
  <si>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</si>
  <si>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</si>
  <si>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</si>
  <si>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</si>
  <si>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</si>
  <si>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</si>
  <si>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</si>
  <si>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</si>
  <si>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</si>
  <si>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</si>
  <si>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</si>
  <si>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</si>
  <si>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</si>
  <si>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</si>
  <si>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</si>
  <si>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</si>
  <si>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</si>
  <si>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</si>
  <si>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</si>
  <si>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</si>
  <si>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</si>
  <si>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</si>
  <si>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</si>
  <si>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</si>
  <si>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</si>
  <si>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</si>
  <si>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</si>
  <si>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</si>
  <si>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</si>
  <si>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</si>
  <si>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</si>
  <si>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</si>
  <si>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</si>
  <si>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</si>
  <si>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</si>
  <si>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</si>
  <si>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</si>
  <si>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</si>
  <si>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</si>
  <si>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</si>
  <si>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</si>
  <si>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</si>
  <si>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</si>
  <si>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</si>
  <si>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</si>
  <si>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</si>
  <si>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</si>
  <si>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</si>
  <si>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</si>
  <si>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</si>
  <si>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</si>
  <si>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</si>
  <si>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</si>
  <si>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</si>
  <si>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</si>
  <si>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</si>
  <si>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</si>
  <si>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</si>
  <si>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</si>
  <si>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</si>
  <si>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</si>
  <si>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</si>
  <si>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</si>
  <si>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</si>
  <si>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</si>
  <si>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</si>
  <si>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</si>
  <si>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</si>
  <si>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</si>
  <si>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</si>
  <si>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</si>
  <si>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</si>
  <si>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</si>
  <si>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</si>
  <si>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</si>
  <si>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</si>
  <si>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</si>
  <si>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</si>
  <si>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</si>
  <si>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</si>
  <si>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</si>
  <si>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</si>
  <si>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</si>
  <si>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</si>
  <si>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</si>
  <si>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</si>
  <si>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</si>
  <si>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</si>
  <si>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</si>
  <si>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</si>
  <si>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</si>
  <si>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</si>
  <si>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</si>
  <si>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</si>
  <si>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</si>
  <si>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</si>
  <si>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</si>
  <si>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</si>
  <si>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</si>
  <si>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</si>
  <si>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</si>
  <si>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</si>
  <si>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</si>
  <si>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</si>
  <si>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</si>
  <si>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</si>
  <si>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</si>
  <si>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</si>
  <si>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</si>
  <si>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</si>
  <si>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</si>
  <si>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</si>
  <si>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</si>
  <si>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</si>
  <si>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</si>
  <si>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</si>
  <si>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</si>
  <si>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</si>
  <si>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</si>
  <si>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</si>
  <si>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</si>
  <si>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</si>
  <si>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</si>
  <si>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</si>
  <si>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</si>
  <si>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</si>
  <si>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</si>
  <si>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</si>
  <si>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</si>
  <si>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</si>
  <si>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</si>
  <si>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</si>
  <si>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</si>
  <si>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</si>
  <si>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</si>
  <si>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</si>
  <si>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</si>
  <si>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</si>
  <si>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</si>
  <si>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</si>
  <si>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</si>
  <si>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</si>
  <si>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</si>
  <si>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</si>
  <si>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</si>
  <si>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</si>
  <si>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</si>
  <si>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</si>
  <si>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</si>
  <si>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</si>
  <si>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</si>
  <si>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</si>
  <si>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</si>
  <si>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</si>
  <si>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</si>
  <si>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</si>
  <si>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</si>
  <si>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</si>
  <si>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</si>
  <si>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</si>
  <si>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</si>
  <si>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</si>
  <si>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</si>
  <si>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</si>
  <si>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</si>
  <si>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</si>
  <si>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</si>
  <si>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</si>
  <si>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</si>
  <si>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</si>
  <si>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</si>
  <si>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</si>
  <si>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</si>
  <si>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</si>
  <si>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</si>
  <si>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</si>
  <si>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</si>
  <si>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</si>
  <si>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</si>
  <si>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</si>
  <si>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</si>
  <si>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</si>
  <si>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</si>
  <si>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</si>
  <si>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</si>
  <si>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</si>
  <si>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</si>
  <si>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</si>
  <si>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</si>
  <si>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</si>
  <si>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</si>
  <si>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</si>
  <si>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</si>
  <si>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</si>
  <si>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</si>
  <si>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</si>
  <si>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</si>
  <si>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</si>
  <si>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</si>
  <si>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</si>
  <si>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</si>
  <si>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</si>
  <si>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</si>
  <si>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</si>
  <si>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</si>
  <si>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</si>
  <si>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</si>
  <si>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</si>
  <si>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</si>
  <si>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</si>
  <si>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</si>
  <si>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</si>
  <si>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</si>
  <si>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</si>
  <si>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</si>
  <si>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</si>
  <si>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</si>
  <si>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</si>
  <si>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</si>
  <si>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</si>
  <si>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</si>
  <si>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</si>
  <si>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</si>
  <si>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</si>
  <si>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</si>
  <si>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</si>
  <si>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</si>
  <si>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</si>
  <si>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</si>
  <si>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</si>
  <si>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</si>
  <si>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</si>
  <si>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</si>
  <si>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</si>
  <si>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</si>
  <si>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</si>
  <si>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</si>
  <si>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</si>
  <si>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</si>
  <si>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</si>
  <si>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</si>
  <si>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</si>
  <si>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</si>
  <si>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</si>
  <si>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</si>
  <si>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</si>
  <si>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</si>
  <si>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</si>
  <si>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</si>
  <si>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</si>
  <si>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</si>
  <si>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</si>
  <si>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</si>
  <si>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</si>
  <si>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</si>
  <si>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</si>
  <si>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</si>
  <si>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</si>
  <si>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</si>
  <si>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</si>
  <si>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</si>
  <si>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</si>
  <si>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</si>
  <si>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</si>
  <si>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</si>
  <si>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</si>
  <si>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</si>
  <si>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</si>
  <si>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</si>
  <si>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</si>
  <si>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</si>
  <si>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</si>
  <si>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</si>
  <si>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</si>
  <si>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</si>
  <si>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</si>
  <si>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</si>
  <si>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</si>
  <si>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</si>
  <si>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</si>
  <si>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</si>
  <si>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</si>
  <si>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</si>
  <si>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</si>
  <si>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</si>
  <si>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</si>
  <si>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</si>
  <si>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</si>
  <si>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</si>
  <si>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</si>
  <si>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</si>
  <si>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</si>
  <si>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</si>
  <si>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</si>
  <si>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</si>
  <si>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</si>
  <si>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</si>
  <si>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</si>
  <si>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</si>
  <si>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</si>
  <si>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</si>
  <si>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</si>
  <si>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</si>
  <si>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</si>
  <si>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</si>
  <si>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</si>
  <si>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</si>
  <si>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</si>
  <si>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</si>
  <si>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</si>
  <si>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</si>
  <si>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</si>
  <si>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</si>
  <si>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</si>
  <si>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</si>
  <si>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</si>
  <si>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</si>
  <si>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</si>
  <si>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</si>
  <si>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</si>
  <si>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</si>
  <si>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</si>
  <si>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</si>
  <si>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</si>
  <si>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</si>
  <si>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</si>
  <si>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</si>
  <si>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</si>
  <si>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</si>
  <si>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</si>
  <si>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</si>
  <si>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</si>
  <si>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</si>
  <si>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</si>
  <si>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</si>
  <si>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</si>
  <si>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</si>
  <si>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</si>
  <si>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</si>
  <si>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</si>
  <si>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</si>
  <si>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</si>
  <si>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</si>
  <si>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</si>
  <si>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</si>
  <si>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</si>
  <si>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</si>
  <si>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</si>
  <si>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</si>
  <si>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</si>
  <si>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</si>
  <si>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</si>
  <si>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</si>
  <si>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</si>
  <si>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</si>
  <si>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</si>
  <si>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</si>
  <si>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</si>
  <si>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</si>
  <si>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</si>
  <si>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</si>
  <si>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</si>
  <si>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</si>
  <si>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</si>
  <si>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</si>
  <si>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</si>
  <si>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</si>
  <si>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</si>
  <si>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</si>
  <si>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</si>
  <si>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</si>
  <si>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</si>
  <si>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</si>
  <si>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</si>
  <si>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</si>
  <si>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</si>
  <si>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</si>
  <si>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</si>
  <si>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</si>
  <si>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</si>
  <si>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</si>
  <si>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</si>
  <si>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</si>
  <si>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</si>
  <si>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</si>
  <si>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</si>
  <si>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</si>
  <si>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</si>
  <si>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</si>
  <si>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</si>
  <si>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</si>
  <si>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</si>
  <si>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</si>
  <si>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</si>
  <si>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</si>
  <si>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</si>
  <si>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</si>
  <si>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</si>
  <si>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</si>
  <si>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</si>
  <si>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</si>
  <si>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</si>
  <si>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</si>
  <si>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</si>
  <si>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</si>
  <si>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</si>
  <si>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</si>
  <si>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</si>
  <si>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</si>
  <si>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</si>
  <si>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</si>
  <si>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</si>
  <si>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</si>
  <si>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</si>
  <si>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</si>
  <si>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</si>
  <si>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</si>
  <si>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</si>
  <si>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</si>
  <si>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</si>
  <si>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</si>
  <si>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</si>
  <si>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</si>
  <si>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</si>
  <si>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</si>
  <si>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</si>
  <si>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</si>
  <si>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</si>
  <si>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</si>
  <si>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</si>
  <si>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</si>
  <si>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</si>
  <si>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</si>
  <si>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</si>
  <si>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</si>
  <si>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</si>
  <si>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</si>
  <si>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</si>
  <si>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</si>
  <si>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</si>
  <si>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</si>
  <si>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</si>
  <si>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</si>
  <si>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</si>
  <si>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</si>
  <si>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</si>
  <si>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</si>
  <si>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</si>
  <si>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</si>
  <si>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</si>
  <si>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</si>
  <si>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</si>
  <si>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</si>
  <si>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</si>
  <si>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</si>
  <si>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</si>
  <si>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</si>
  <si>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</si>
  <si>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</si>
  <si>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</si>
  <si>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</si>
  <si>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</si>
  <si>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</si>
  <si>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</si>
  <si>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</si>
  <si>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</si>
  <si>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</si>
  <si>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</si>
  <si>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</si>
  <si>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</si>
  <si>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</si>
  <si>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</si>
  <si>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</si>
  <si>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</si>
  <si>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</si>
  <si>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</si>
  <si>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</si>
  <si>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</si>
  <si>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</si>
  <si>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</si>
  <si>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</si>
  <si>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</si>
  <si>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</si>
  <si>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</si>
  <si>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</si>
  <si>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</si>
  <si>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</si>
  <si>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</si>
  <si>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</si>
  <si>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</si>
  <si>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</si>
  <si>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</si>
  <si>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</si>
  <si>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</si>
  <si>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</si>
  <si>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</si>
  <si>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</si>
  <si>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</si>
  <si>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</si>
  <si>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</si>
  <si>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</si>
  <si>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</si>
  <si>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</si>
  <si>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</si>
  <si>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</si>
  <si>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</si>
  <si>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</si>
  <si>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</si>
  <si>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</si>
  <si>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</si>
  <si>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</si>
  <si>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</si>
  <si>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</si>
  <si>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</si>
  <si>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</si>
  <si>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</si>
  <si>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</si>
  <si>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</si>
  <si>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</si>
  <si>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</si>
  <si>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</si>
  <si>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</si>
  <si>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</si>
  <si>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</si>
  <si>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</si>
  <si>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</si>
  <si>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</si>
  <si>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</si>
  <si>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</si>
  <si>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</si>
  <si>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</si>
  <si>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</si>
  <si>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</si>
  <si>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</si>
  <si>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</si>
  <si>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</si>
  <si>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</si>
  <si>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</si>
  <si>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</si>
  <si>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</si>
  <si>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</si>
  <si>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</si>
  <si>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</si>
  <si>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</si>
  <si>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</si>
  <si>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</si>
  <si>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</si>
  <si>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</si>
  <si>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</si>
  <si>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</si>
  <si>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</si>
  <si>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</si>
  <si>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</si>
  <si>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</si>
  <si>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</si>
  <si>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</si>
  <si>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</si>
  <si>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</si>
  <si>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</si>
  <si>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</si>
  <si>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</si>
  <si>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</si>
  <si>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</si>
  <si>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</si>
  <si>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</si>
  <si>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</si>
  <si>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</si>
  <si>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</si>
  <si>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</si>
  <si>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</si>
  <si>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</si>
  <si>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</si>
  <si>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</si>
  <si>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</si>
  <si>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</si>
  <si>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</si>
  <si>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</si>
  <si>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</si>
  <si>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</si>
  <si>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</si>
  <si>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</si>
  <si>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</si>
  <si>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</si>
  <si>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</si>
  <si>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</si>
  <si>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</si>
  <si>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</si>
  <si>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</si>
  <si>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</si>
  <si>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</si>
  <si>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</si>
  <si>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</si>
  <si>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</si>
  <si>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</si>
  <si>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</si>
  <si>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</si>
  <si>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</si>
  <si>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</si>
  <si>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</si>
  <si>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</si>
  <si>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</si>
  <si>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</si>
  <si>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</si>
  <si>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</si>
  <si>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</si>
  <si>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</si>
  <si>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</si>
  <si>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</si>
  <si>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</si>
  <si>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</si>
  <si>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</si>
  <si>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</si>
  <si>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</si>
  <si>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</si>
  <si>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</si>
  <si>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</si>
  <si>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</si>
  <si>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</si>
  <si>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</si>
  <si>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</si>
  <si>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</si>
  <si>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</si>
  <si>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</si>
  <si>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</si>
  <si>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</si>
  <si>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</si>
  <si>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</si>
  <si>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</si>
  <si>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</si>
  <si>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</si>
  <si>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</si>
  <si>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</si>
  <si>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</si>
  <si>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</si>
  <si>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</si>
  <si>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</si>
  <si>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</si>
  <si>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</si>
  <si>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</si>
  <si>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</si>
  <si>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</si>
  <si>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</si>
  <si>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</si>
  <si>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</si>
  <si>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</si>
  <si>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</si>
  <si>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</si>
  <si>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</si>
  <si>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</si>
  <si>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</si>
  <si>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</si>
  <si>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</si>
  <si>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</si>
  <si>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</si>
  <si>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</si>
  <si>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</si>
  <si>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</si>
  <si>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</si>
  <si>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</si>
  <si>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</si>
  <si>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</si>
  <si>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</si>
  <si>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</si>
  <si>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</si>
  <si>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</si>
  <si>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</si>
  <si>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</si>
  <si>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</si>
  <si>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</si>
  <si>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</si>
  <si>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</si>
  <si>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</si>
  <si>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</si>
  <si>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</si>
  <si>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</si>
  <si>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</si>
  <si>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</si>
  <si>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</si>
  <si>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</si>
  <si>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</si>
  <si>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</si>
  <si>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</si>
  <si>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</si>
  <si>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</si>
  <si>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</si>
  <si>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</si>
  <si>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</si>
  <si>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</si>
  <si>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</si>
  <si>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</si>
  <si>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</si>
  <si>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</si>
  <si>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</si>
  <si>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</si>
  <si>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</si>
  <si>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</si>
  <si>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</si>
  <si>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</si>
  <si>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</si>
  <si>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</si>
  <si>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</si>
  <si>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</si>
  <si>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</si>
  <si>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</si>
  <si>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</si>
  <si>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</si>
  <si>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</si>
  <si>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</si>
  <si>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</si>
  <si>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</si>
  <si>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</si>
  <si>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</si>
  <si>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</si>
  <si>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</si>
  <si>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</si>
  <si>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</si>
  <si>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</si>
  <si>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</si>
  <si>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</si>
  <si>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</si>
  <si>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</si>
  <si>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</si>
  <si>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</si>
  <si>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</si>
  <si>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</si>
  <si>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</si>
  <si>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</si>
  <si>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</si>
  <si>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</si>
  <si>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</si>
  <si>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</si>
  <si>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</si>
  <si>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</si>
  <si>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</si>
  <si>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</si>
  <si>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</si>
  <si>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</si>
  <si>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</si>
  <si>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</si>
  <si>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</si>
  <si>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</si>
  <si>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</si>
  <si>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</si>
  <si>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</si>
  <si>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</si>
  <si>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</si>
  <si>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</si>
  <si>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</si>
  <si>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</si>
  <si>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</si>
  <si>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</si>
  <si>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</si>
  <si>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</si>
  <si>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</si>
  <si>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</si>
  <si>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</si>
  <si>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</si>
  <si>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</si>
  <si>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</si>
  <si>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</si>
  <si>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</si>
  <si>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</si>
  <si>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</si>
  <si>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</si>
  <si>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</si>
  <si>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</si>
  <si>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</si>
  <si>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</si>
  <si>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</si>
  <si>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</si>
  <si>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</si>
  <si>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</si>
  <si>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</si>
  <si>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</si>
  <si>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</si>
  <si>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</si>
  <si>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</si>
  <si>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</si>
  <si>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</si>
  <si>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</si>
  <si>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</si>
  <si>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</si>
  <si>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</si>
  <si>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</si>
  <si>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</si>
  <si>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</si>
  <si>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</si>
  <si>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</si>
  <si>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</si>
  <si>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</si>
  <si>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</si>
  <si>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</si>
  <si>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</si>
  <si>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</si>
  <si>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</si>
  <si>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</si>
  <si>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</si>
  <si>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</si>
  <si>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</si>
  <si>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</si>
  <si>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</si>
  <si>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</si>
  <si>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</si>
  <si>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</si>
  <si>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</si>
  <si>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</si>
  <si>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</si>
  <si>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</si>
  <si>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</si>
  <si>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</si>
  <si>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</si>
  <si>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</si>
  <si>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</si>
  <si>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</si>
  <si>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</si>
  <si>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</si>
  <si>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</si>
  <si>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</si>
  <si>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</si>
  <si>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</si>
  <si>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</si>
  <si>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</si>
  <si>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</si>
  <si>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</si>
  <si>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</si>
  <si>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</si>
  <si>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</si>
  <si>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</si>
  <si>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</si>
  <si>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</si>
  <si>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</si>
  <si>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</si>
  <si>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</si>
  <si>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</si>
  <si>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</si>
  <si>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</si>
  <si>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</si>
  <si>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</si>
  <si>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</si>
  <si>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</si>
  <si>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</si>
  <si>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</si>
  <si>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</si>
  <si>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</si>
  <si>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</si>
  <si>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</si>
  <si>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</si>
  <si>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</si>
  <si>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</si>
  <si>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</si>
  <si>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</si>
  <si>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</si>
  <si>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</si>
  <si>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</si>
  <si>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</si>
  <si>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</si>
  <si>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</si>
  <si>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</si>
  <si>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</si>
  <si>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</si>
  <si>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</si>
  <si>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</si>
  <si>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</si>
  <si>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</si>
  <si>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</si>
  <si>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</si>
  <si>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</si>
  <si>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</si>
  <si>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</si>
  <si>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</si>
  <si>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</si>
  <si>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</si>
  <si>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</si>
  <si>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</si>
  <si>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</si>
  <si>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</si>
  <si>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</si>
  <si>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</si>
  <si>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</si>
  <si>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</si>
  <si>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</si>
  <si>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</si>
  <si>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</si>
  <si>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</si>
  <si>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</si>
  <si>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</si>
  <si>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</si>
  <si>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</si>
  <si>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</si>
  <si>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</si>
  <si>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</si>
  <si>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</si>
  <si>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</si>
  <si>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</si>
  <si>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</si>
  <si>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</si>
  <si>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</si>
  <si>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</si>
  <si>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</si>
  <si>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</si>
  <si>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</si>
  <si>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</si>
  <si>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</si>
  <si>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</si>
  <si>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</si>
  <si>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</si>
  <si>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</si>
  <si>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</si>
  <si>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</si>
  <si>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</si>
  <si>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</si>
  <si>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</si>
  <si>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</si>
  <si>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</si>
  <si>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</si>
  <si>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</si>
  <si>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</si>
  <si>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</si>
  <si>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</si>
  <si>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</si>
  <si>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</si>
  <si>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</si>
  <si>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</si>
  <si>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</si>
  <si>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</si>
  <si>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</si>
  <si>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</si>
  <si>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</si>
  <si>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</si>
  <si>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</si>
  <si>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</si>
  <si>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</si>
  <si>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</si>
  <si>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</si>
  <si>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</si>
  <si>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</si>
  <si>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</si>
  <si>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</si>
  <si>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</si>
  <si>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</si>
  <si>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</si>
  <si>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</si>
  <si>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</si>
  <si>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</si>
  <si>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</si>
  <si>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</si>
  <si>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</si>
  <si>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</si>
  <si>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</si>
  <si>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</si>
  <si>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</si>
  <si>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</si>
  <si>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</si>
  <si>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</si>
  <si>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</si>
  <si>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</si>
  <si>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</si>
  <si>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</si>
  <si>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</si>
  <si>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</si>
  <si>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</si>
  <si>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</si>
  <si>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</si>
  <si>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</si>
  <si>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</si>
  <si>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</si>
  <si>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</si>
  <si>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</si>
  <si>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</si>
  <si>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</si>
  <si>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</si>
  <si>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</si>
  <si>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</si>
  <si>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</si>
  <si>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</si>
  <si>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</si>
  <si>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</si>
  <si>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</si>
  <si>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</si>
  <si>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</si>
  <si>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</si>
  <si>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</si>
  <si>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</si>
  <si>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</si>
  <si>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</si>
  <si>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</si>
  <si>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</si>
  <si>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</si>
  <si>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</si>
  <si>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</si>
  <si>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</si>
  <si>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</si>
  <si>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</si>
  <si>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</si>
  <si>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</si>
  <si>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</si>
  <si>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</si>
  <si>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</si>
  <si>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</si>
  <si>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</si>
  <si>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</si>
  <si>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</si>
  <si>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</si>
  <si>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</si>
  <si>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</si>
  <si>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</si>
  <si>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</si>
  <si>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</si>
  <si>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</si>
  <si>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</si>
  <si>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</si>
  <si>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</si>
  <si>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</si>
  <si>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</si>
  <si>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</si>
  <si>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</si>
  <si>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</si>
  <si>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</si>
  <si>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</si>
  <si>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</si>
  <si>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</si>
  <si>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</si>
  <si>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</si>
  <si>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</si>
  <si>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</si>
  <si>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</si>
  <si>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</si>
  <si>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</si>
  <si>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</si>
  <si>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</si>
  <si>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</si>
  <si>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</si>
  <si>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</si>
  <si>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</si>
  <si>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</si>
  <si>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</si>
  <si>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</si>
  <si>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</si>
  <si>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</si>
  <si>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</si>
  <si>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</si>
  <si>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</si>
  <si>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</si>
  <si>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</si>
  <si>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</si>
  <si>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</si>
  <si>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</si>
  <si>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</si>
  <si>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</si>
  <si>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</si>
  <si>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</si>
  <si>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</si>
  <si>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</si>
  <si>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</si>
  <si>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</si>
  <si>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</si>
  <si>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</si>
  <si>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</si>
  <si>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</si>
  <si>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</si>
  <si>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</si>
  <si>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</si>
  <si>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</si>
  <si>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</si>
  <si>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</si>
  <si>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</si>
  <si>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</si>
  <si>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</si>
  <si>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</si>
  <si>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</si>
  <si>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</si>
  <si>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</si>
  <si>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</si>
  <si>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</si>
  <si>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</si>
  <si>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</si>
  <si>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</si>
  <si>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</si>
  <si>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</si>
  <si>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</si>
  <si>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</si>
  <si>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</si>
  <si>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</si>
  <si>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</si>
  <si>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</si>
  <si>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</si>
  <si>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</si>
  <si>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</si>
  <si>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</si>
  <si>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</si>
  <si>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</si>
  <si>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</si>
  <si>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</si>
  <si>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</si>
  <si>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</si>
  <si>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</si>
  <si>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</si>
  <si>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</si>
  <si>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</si>
  <si>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</si>
  <si>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</si>
  <si>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</si>
  <si>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</si>
  <si>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</si>
  <si>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</si>
  <si>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</si>
  <si>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</si>
  <si>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</si>
  <si>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</si>
  <si>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</si>
  <si>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</si>
  <si>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</si>
  <si>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</si>
  <si>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</si>
  <si>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</si>
  <si>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</si>
  <si>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</si>
  <si>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</si>
  <si>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</si>
  <si>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</si>
  <si>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</si>
  <si>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</si>
  <si>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</si>
  <si>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</si>
  <si>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</si>
  <si>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</si>
  <si>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</si>
  <si>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</si>
  <si>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</si>
  <si>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</si>
  <si>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</si>
  <si>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</si>
  <si>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</si>
  <si>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</si>
  <si>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</si>
  <si>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</si>
  <si>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</si>
  <si>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</si>
  <si>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</si>
  <si>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</si>
  <si>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</si>
  <si>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</si>
  <si>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</si>
  <si>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</si>
  <si>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</si>
  <si>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</si>
  <si>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</si>
  <si>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</si>
  <si>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</si>
  <si>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</si>
  <si>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</si>
  <si>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</si>
  <si>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</si>
  <si>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</si>
  <si>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</si>
  <si>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</si>
  <si>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</si>
  <si>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</si>
  <si>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</si>
  <si>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</si>
  <si>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</si>
  <si>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</si>
  <si>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</si>
  <si>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</si>
  <si>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</si>
  <si>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</si>
  <si>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</si>
  <si>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</si>
  <si>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</si>
  <si>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</si>
  <si>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</si>
  <si>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</si>
  <si>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</si>
  <si>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</si>
  <si>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</si>
  <si>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</si>
  <si>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</si>
  <si>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</si>
  <si>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</si>
  <si>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</si>
  <si>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</si>
  <si>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</si>
  <si>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</si>
  <si>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</si>
  <si>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</si>
  <si>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</si>
  <si>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</si>
  <si>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</si>
  <si>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</si>
  <si>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</si>
  <si>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</si>
  <si>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</si>
  <si>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</si>
  <si>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</si>
  <si>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</si>
  <si>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</si>
  <si>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</si>
  <si>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</si>
  <si>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</si>
  <si>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</si>
  <si>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</si>
  <si>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</si>
  <si>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</si>
  <si>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</si>
  <si>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</si>
  <si>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</si>
  <si>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</si>
  <si>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</si>
  <si>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</si>
  <si>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</si>
  <si>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</si>
  <si>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</si>
  <si>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</si>
  <si>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</si>
  <si>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</si>
  <si>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</si>
  <si>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</si>
  <si>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</si>
  <si>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</si>
  <si>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</si>
  <si>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</si>
  <si>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</si>
  <si>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</si>
  <si>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</si>
  <si>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</si>
  <si>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</si>
  <si>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</si>
  <si>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</si>
  <si>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</si>
  <si>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</si>
  <si>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</si>
  <si>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</si>
  <si>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</si>
  <si>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</si>
  <si>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</si>
  <si>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</si>
  <si>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</si>
  <si>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</si>
  <si>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</si>
  <si>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</si>
  <si>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</si>
  <si>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</si>
  <si>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</si>
  <si>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</si>
  <si>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</si>
  <si>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</si>
  <si>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</si>
  <si>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</si>
  <si>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</si>
  <si>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</si>
  <si>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</si>
  <si>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</si>
  <si>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</si>
  <si>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</si>
  <si>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</si>
  <si>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</si>
  <si>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</si>
  <si>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</si>
  <si>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</si>
  <si>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</si>
  <si>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</si>
  <si>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</si>
  <si>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</si>
  <si>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</si>
  <si>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</si>
  <si>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</si>
  <si>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</si>
  <si>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</si>
  <si>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</si>
  <si>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</si>
  <si>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</si>
  <si>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</si>
  <si>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</si>
  <si>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</si>
  <si>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</si>
  <si>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</si>
  <si>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</si>
  <si>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</si>
  <si>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</si>
  <si>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</si>
  <si>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</si>
  <si>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</si>
  <si>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</si>
  <si>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</si>
  <si>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</si>
  <si>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</si>
  <si>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</si>
  <si>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</si>
  <si>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</si>
  <si>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</si>
  <si>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</si>
  <si>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</si>
  <si>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</si>
  <si>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</si>
  <si>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</si>
  <si>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</si>
  <si>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</si>
  <si>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</si>
  <si>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</si>
  <si>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</si>
  <si>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</si>
  <si>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</si>
  <si>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</si>
  <si>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</si>
  <si>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</si>
  <si>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</si>
  <si>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</si>
  <si>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</si>
  <si>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</si>
  <si>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</si>
  <si>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</si>
  <si>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</si>
  <si>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</si>
  <si>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</si>
  <si>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</si>
  <si>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</si>
  <si>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</si>
  <si>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</si>
  <si>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</si>
  <si>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</si>
  <si>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</si>
  <si>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</si>
  <si>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</si>
  <si>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</si>
  <si>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</si>
  <si>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</si>
  <si>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</si>
  <si>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</si>
  <si>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</si>
  <si>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</si>
  <si>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</si>
  <si>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</si>
  <si>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</si>
  <si>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</si>
  <si>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</si>
  <si>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</si>
  <si>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</si>
  <si>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</si>
  <si>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</si>
  <si>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</si>
  <si>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</si>
  <si>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</si>
  <si>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</si>
  <si>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</si>
  <si>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</si>
  <si>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</si>
  <si>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</si>
  <si>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</si>
  <si>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</si>
  <si>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</si>
  <si>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</si>
  <si>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</si>
  <si>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</si>
  <si>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</si>
  <si>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</si>
  <si>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</si>
  <si>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</si>
  <si>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</si>
  <si>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</si>
  <si>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</si>
  <si>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</si>
  <si>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</si>
  <si>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</si>
  <si>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</si>
  <si>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</si>
  <si>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</si>
  <si>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</si>
  <si>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</si>
  <si>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</si>
  <si>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</si>
  <si>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</si>
  <si>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</si>
  <si>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</si>
  <si>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</si>
  <si>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</si>
  <si>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</si>
  <si>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</si>
  <si>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</si>
  <si>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</si>
  <si>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</si>
  <si>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</si>
  <si>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</si>
  <si>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</si>
  <si>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</si>
  <si>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</si>
  <si>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</si>
  <si>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</si>
  <si>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</si>
  <si>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</si>
  <si>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</si>
  <si>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</si>
  <si>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</si>
  <si>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</si>
  <si>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</si>
  <si>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</si>
  <si>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</si>
  <si>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</si>
  <si>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</si>
  <si>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</si>
  <si>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</si>
  <si>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</si>
  <si>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</si>
  <si>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</si>
  <si>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</si>
  <si>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</si>
  <si>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</si>
  <si>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</si>
  <si>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</si>
  <si>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</si>
  <si>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</si>
  <si>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</si>
  <si>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</si>
  <si>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</si>
  <si>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</si>
  <si>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</si>
  <si>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</si>
  <si>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</si>
  <si>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</si>
  <si>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</si>
  <si>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</si>
  <si>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</si>
  <si>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</si>
  <si>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</si>
  <si>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</si>
  <si>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</si>
  <si>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</si>
  <si>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</si>
  <si>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</si>
  <si>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</si>
  <si>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</si>
  <si>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</si>
  <si>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</si>
  <si>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</si>
  <si>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</si>
  <si>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</si>
  <si>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</si>
  <si>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</si>
  <si>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</si>
  <si>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</si>
  <si>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</si>
  <si>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</si>
  <si>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</si>
  <si>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</si>
  <si>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</si>
  <si>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</si>
  <si>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</si>
  <si>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</si>
  <si>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</si>
  <si>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</si>
  <si>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</si>
  <si>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</si>
  <si>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</si>
  <si>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</si>
  <si>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</si>
  <si>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</si>
  <si>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</si>
  <si>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</si>
  <si>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</si>
  <si>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</si>
  <si>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</si>
  <si>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</si>
  <si>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</si>
  <si>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</si>
  <si>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</si>
  <si>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</si>
  <si>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</si>
  <si>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</si>
  <si>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</si>
  <si>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</si>
  <si>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</si>
  <si>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</si>
  <si>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</si>
  <si>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</si>
  <si>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</si>
  <si>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</si>
  <si>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</si>
  <si>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</si>
  <si>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</si>
  <si>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</si>
  <si>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</si>
  <si>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</si>
  <si>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</si>
  <si>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</si>
  <si>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</si>
  <si>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</si>
  <si>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</si>
  <si>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</si>
  <si>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</si>
  <si>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</si>
  <si>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</si>
  <si>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</si>
  <si>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</si>
  <si>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</si>
  <si>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</si>
  <si>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</si>
  <si>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</si>
  <si>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</si>
  <si>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</si>
  <si>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</si>
  <si>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</si>
  <si>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</si>
  <si>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</si>
  <si>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</si>
  <si>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</si>
  <si>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</si>
  <si>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</si>
  <si>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</si>
  <si>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</si>
  <si>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</si>
  <si>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</si>
  <si>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</si>
  <si>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</si>
  <si>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</si>
  <si>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</si>
  <si>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</si>
  <si>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</si>
  <si>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</si>
  <si>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</si>
  <si>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</si>
  <si>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</si>
  <si>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</si>
  <si>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</si>
  <si>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</si>
  <si>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</si>
  <si>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</si>
  <si>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</si>
  <si>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</si>
  <si>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</si>
  <si>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</si>
  <si>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</si>
  <si>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</si>
  <si>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</si>
  <si>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</si>
  <si>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</si>
  <si>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</si>
  <si>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</si>
  <si>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</si>
  <si>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</si>
  <si>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</si>
  <si>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</si>
  <si>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</si>
  <si>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</si>
  <si>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</si>
  <si>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</si>
  <si>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</si>
  <si>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</si>
  <si>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</si>
  <si>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</si>
  <si>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</si>
  <si>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</si>
  <si>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</si>
  <si>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</si>
  <si>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</si>
  <si>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</si>
  <si>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</si>
  <si>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</si>
  <si>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</si>
  <si>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</si>
  <si>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</si>
  <si>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</si>
  <si>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</si>
  <si>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</si>
  <si>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</si>
  <si>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</si>
  <si>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</si>
  <si>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</si>
  <si>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</si>
  <si>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</si>
  <si>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</si>
  <si>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</si>
  <si>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</si>
  <si>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</si>
  <si>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</si>
  <si>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</si>
  <si>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</si>
  <si>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</si>
  <si>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</si>
  <si>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</si>
  <si>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</si>
  <si>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</si>
  <si>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</si>
  <si>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</si>
  <si>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</si>
  <si>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</si>
  <si>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</si>
  <si>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</si>
  <si>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</si>
  <si>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</si>
  <si>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</si>
  <si>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</si>
  <si>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</si>
  <si>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</si>
  <si>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</si>
  <si>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</si>
  <si>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</si>
  <si>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</si>
  <si>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</si>
  <si>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</si>
  <si>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</si>
  <si>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</si>
  <si>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</si>
  <si>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</si>
  <si>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</si>
  <si>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</si>
  <si>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</si>
  <si>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</si>
  <si>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</si>
  <si>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</si>
  <si>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</si>
  <si>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</si>
  <si>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</si>
  <si>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</si>
  <si>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</si>
  <si>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</si>
  <si>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</si>
  <si>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</si>
  <si>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</si>
  <si>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</si>
  <si>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</si>
  <si>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</si>
  <si>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</si>
  <si>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</si>
  <si>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</si>
  <si>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</si>
  <si>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</si>
  <si>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</si>
  <si>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</si>
  <si>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</si>
  <si>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</si>
  <si>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</si>
  <si>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</si>
  <si>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</si>
  <si>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</si>
  <si>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</si>
  <si>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</si>
  <si>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</si>
  <si>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</si>
  <si>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</si>
  <si>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</si>
  <si>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</si>
  <si>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</si>
  <si>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</si>
  <si>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</si>
  <si>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</si>
  <si>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</si>
  <si>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</si>
  <si>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</si>
  <si>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</si>
  <si>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</si>
  <si>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</si>
  <si>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</si>
  <si>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</si>
  <si>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</si>
  <si>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</si>
  <si>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</si>
  <si>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</si>
  <si>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</si>
  <si>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</si>
  <si>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</si>
  <si>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</si>
  <si>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</si>
  <si>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</si>
  <si>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</si>
  <si>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</si>
  <si>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</si>
  <si>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</si>
  <si>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</si>
  <si>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</si>
  <si>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</si>
  <si>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</si>
  <si>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</si>
  <si>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</si>
  <si>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</si>
  <si>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</si>
  <si>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</si>
  <si>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</si>
  <si>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</si>
  <si>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</si>
  <si>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</si>
  <si>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</si>
  <si>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</si>
  <si>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</si>
  <si>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</si>
  <si>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</si>
  <si>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</si>
  <si>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</si>
  <si>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</si>
  <si>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</si>
  <si>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</si>
  <si>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</si>
  <si>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</si>
  <si>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</si>
  <si>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</si>
  <si>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</si>
  <si>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</si>
  <si>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</si>
  <si>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</si>
  <si>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</si>
  <si>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</si>
  <si>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</si>
  <si>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</si>
  <si>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</si>
  <si>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</si>
  <si>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</si>
  <si>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</si>
  <si>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</si>
  <si>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</si>
  <si>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</si>
  <si>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</si>
  <si>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</si>
  <si>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</si>
  <si>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</si>
  <si>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</si>
  <si>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</si>
  <si>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</si>
  <si>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</si>
  <si>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</si>
  <si>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</si>
  <si>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</si>
  <si>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</si>
  <si>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</si>
  <si>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</si>
  <si>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</si>
  <si>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</si>
  <si>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</si>
  <si>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</si>
  <si>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</si>
  <si>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</si>
  <si>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</si>
  <si>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</si>
  <si>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</si>
  <si>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</si>
  <si>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</si>
  <si>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</si>
  <si>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</si>
  <si>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</si>
  <si>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</si>
  <si>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</si>
  <si>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</si>
  <si>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</si>
  <si>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</si>
  <si>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</si>
  <si>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</si>
  <si>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</si>
  <si>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</si>
  <si>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</si>
  <si>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</si>
  <si>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</si>
  <si>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</si>
  <si>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</si>
  <si>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</si>
  <si>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</si>
  <si>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</si>
  <si>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</si>
  <si>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</si>
  <si>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</si>
  <si>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</si>
  <si>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</si>
  <si>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</si>
  <si>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</si>
  <si>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</si>
  <si>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</si>
  <si>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</si>
  <si>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</si>
  <si>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</si>
  <si>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</si>
  <si>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</si>
  <si>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</si>
  <si>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</si>
  <si>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</si>
  <si>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</si>
  <si>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</si>
  <si>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</si>
  <si>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</si>
  <si>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</si>
  <si>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</si>
  <si>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</si>
  <si>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</si>
  <si>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</si>
  <si>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</si>
  <si>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</si>
  <si>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</si>
  <si>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</si>
  <si>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</si>
  <si>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</si>
  <si>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</si>
  <si>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</si>
  <si>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</si>
  <si>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</si>
  <si>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</si>
  <si>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</si>
  <si>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</si>
  <si>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</si>
  <si>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</si>
  <si>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</si>
  <si>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</si>
  <si>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</si>
  <si>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</si>
  <si>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</si>
  <si>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</si>
  <si>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</si>
  <si>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</si>
  <si>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</si>
  <si>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</si>
  <si>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</si>
  <si>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</si>
  <si>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</si>
  <si>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</si>
  <si>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</si>
  <si>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</si>
  <si>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</si>
  <si>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</si>
  <si>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</si>
  <si>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</si>
  <si>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</si>
  <si>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</si>
  <si>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</si>
  <si>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</si>
  <si>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</si>
  <si>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</si>
  <si>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</si>
  <si>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</si>
  <si>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</si>
  <si>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</si>
  <si>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</si>
  <si>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</si>
  <si>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</si>
  <si>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</si>
  <si>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</si>
  <si>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</si>
  <si>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</si>
  <si>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</si>
  <si>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</si>
  <si>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</si>
  <si>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</si>
  <si>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</si>
  <si>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</si>
  <si>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</si>
  <si>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</si>
  <si>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</si>
  <si>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</si>
  <si>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</si>
  <si>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</si>
  <si>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</si>
  <si>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</si>
  <si>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</si>
  <si>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</si>
  <si>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</si>
  <si>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</si>
  <si>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</si>
  <si>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</si>
  <si>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</si>
  <si>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</si>
  <si>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</si>
  <si>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</si>
  <si>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</si>
  <si>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</si>
  <si>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</si>
  <si>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</si>
  <si>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</si>
  <si>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</si>
  <si>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</si>
  <si>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</si>
  <si>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</si>
  <si>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</si>
  <si>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</si>
  <si>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</si>
  <si>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</si>
  <si>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</si>
  <si>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</si>
  <si>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</si>
  <si>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</si>
  <si>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</si>
  <si>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</si>
  <si>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</si>
  <si>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</si>
  <si>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</si>
  <si>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</si>
  <si>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</si>
  <si>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</si>
  <si>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</si>
  <si>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</si>
  <si>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</si>
  <si>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</si>
  <si>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</si>
  <si>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</si>
  <si>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</si>
  <si>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</si>
  <si>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</si>
  <si>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</si>
  <si>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</si>
  <si>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</si>
  <si>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</si>
  <si>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</si>
  <si>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</si>
  <si>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</si>
  <si>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</si>
  <si>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</si>
  <si>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</si>
  <si>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</si>
  <si>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</si>
  <si>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</si>
  <si>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</si>
  <si>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</si>
  <si>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</si>
  <si>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</si>
  <si>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</si>
  <si>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</si>
  <si>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</si>
  <si>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</si>
  <si>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</si>
  <si>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</si>
  <si>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</si>
  <si>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</si>
  <si>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</si>
  <si>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</si>
  <si>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</si>
  <si>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</si>
  <si>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</si>
  <si>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</si>
  <si>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</si>
  <si>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</si>
  <si>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</si>
  <si>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</si>
  <si>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</si>
  <si>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</si>
  <si>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</si>
  <si>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</si>
  <si>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</si>
  <si>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</si>
  <si>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</si>
  <si>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</si>
  <si>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</si>
  <si>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</si>
  <si>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</si>
  <si>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</si>
  <si>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</si>
  <si>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</si>
  <si>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</si>
  <si>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</si>
  <si>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</si>
  <si>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</si>
  <si>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</si>
  <si>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</si>
  <si>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</si>
  <si>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</si>
  <si>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</si>
  <si>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</si>
  <si>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</si>
  <si>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</si>
  <si>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</si>
  <si>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</si>
  <si>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</si>
  <si>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</si>
  <si>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</si>
  <si>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</si>
  <si>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</si>
  <si>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</si>
  <si>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</si>
  <si>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</si>
  <si>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</si>
  <si>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</si>
  <si>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</si>
  <si>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</si>
  <si>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</si>
  <si>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</si>
  <si>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</si>
  <si>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</si>
  <si>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</si>
  <si>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</si>
  <si>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</si>
  <si>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</si>
  <si>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</si>
  <si>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</si>
  <si>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</si>
  <si>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</si>
  <si>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</si>
  <si>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</si>
  <si>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</si>
  <si>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</si>
  <si>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</si>
  <si>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</si>
  <si>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</si>
  <si>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</si>
  <si>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</si>
  <si>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</si>
  <si>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</si>
  <si>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</si>
  <si>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</si>
  <si>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</si>
  <si>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</si>
  <si>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</si>
  <si>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</si>
  <si>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</si>
  <si>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</si>
  <si>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</si>
  <si>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</si>
  <si>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</si>
  <si>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</si>
  <si>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</si>
  <si>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</si>
  <si>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</si>
  <si>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</si>
  <si>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</si>
  <si>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</si>
  <si>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</si>
  <si>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</si>
  <si>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</si>
  <si>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</si>
  <si>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</si>
  <si>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</si>
  <si>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</si>
  <si>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</si>
  <si>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</si>
  <si>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</si>
  <si>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</si>
  <si>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</si>
  <si>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</si>
  <si>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</si>
  <si>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</si>
  <si>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</si>
  <si>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</si>
  <si>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</si>
  <si>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</si>
  <si>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</si>
  <si>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</si>
  <si>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</si>
  <si>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</si>
  <si>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</si>
  <si>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</si>
  <si>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</si>
  <si>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</si>
  <si>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</si>
  <si>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</si>
  <si>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</si>
  <si>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</si>
  <si>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</si>
  <si>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</si>
  <si>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</si>
  <si>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</si>
  <si>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</si>
  <si>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</si>
  <si>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</si>
  <si>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</si>
  <si>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</si>
  <si>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</si>
  <si>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</si>
  <si>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</si>
  <si>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</si>
  <si>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</si>
  <si>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</si>
  <si>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</si>
  <si>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</si>
  <si>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</si>
  <si>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</si>
  <si>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</si>
  <si>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</si>
  <si>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</si>
  <si>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</si>
  <si>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</si>
  <si>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</si>
  <si>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</si>
  <si>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</si>
  <si>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</si>
  <si>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</si>
  <si>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</si>
  <si>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</si>
  <si>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</si>
  <si>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</si>
  <si>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</si>
  <si>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</si>
  <si>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</si>
  <si>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</si>
  <si>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</si>
  <si>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</si>
  <si>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</si>
  <si>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</si>
  <si>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</si>
  <si>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</si>
  <si>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</si>
  <si>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</si>
  <si>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</si>
  <si>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</si>
  <si>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</si>
  <si>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</si>
  <si>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</si>
  <si>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</si>
  <si>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</si>
  <si>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</si>
  <si>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</si>
  <si>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</si>
  <si>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</si>
  <si>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</si>
  <si>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</si>
  <si>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</si>
  <si>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</si>
  <si>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</si>
  <si>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</si>
  <si>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</si>
  <si>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</si>
  <si>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</si>
  <si>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</si>
  <si>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</si>
  <si>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</si>
  <si>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</si>
  <si>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</si>
  <si>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</si>
  <si>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</si>
  <si>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</si>
  <si>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</si>
  <si>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</si>
  <si>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</si>
  <si>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</si>
  <si>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</si>
  <si>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</si>
  <si>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</si>
  <si>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</si>
  <si>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</si>
  <si>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</si>
  <si>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</si>
  <si>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</si>
  <si>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</si>
  <si>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</si>
  <si>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</si>
  <si>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</si>
  <si>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</si>
  <si>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</si>
  <si>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</si>
  <si>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</si>
  <si>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</si>
  <si>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</si>
  <si>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</si>
  <si>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</si>
  <si>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</si>
  <si>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</si>
  <si>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</si>
  <si>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</si>
  <si>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</si>
  <si>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</si>
  <si>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</si>
  <si>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</si>
  <si>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</si>
  <si>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</si>
  <si>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</si>
  <si>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</si>
  <si>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</si>
  <si>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</si>
  <si>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</si>
  <si>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</si>
  <si>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</si>
  <si>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</si>
  <si>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</si>
  <si>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</si>
  <si>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</si>
  <si>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</si>
  <si>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</si>
  <si>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</si>
  <si>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</si>
  <si>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</si>
  <si>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</si>
  <si>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</si>
  <si>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</si>
  <si>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</si>
  <si>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</si>
  <si>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</si>
  <si>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</si>
  <si>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</si>
  <si>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</si>
  <si>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</si>
  <si>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</si>
  <si>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</si>
  <si>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</si>
  <si>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</si>
  <si>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</si>
  <si>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</si>
  <si>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</si>
  <si>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</si>
  <si>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</si>
  <si>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</si>
  <si>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</si>
  <si>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</si>
  <si>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</si>
  <si>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</si>
  <si>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</si>
  <si>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</si>
  <si>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</si>
  <si>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</si>
  <si>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</si>
  <si>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</si>
  <si>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</si>
  <si>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</si>
  <si>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</si>
  <si>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</si>
  <si>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</si>
  <si>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</si>
  <si>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</si>
  <si>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</si>
  <si>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</si>
  <si>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</si>
  <si>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</si>
  <si>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</si>
  <si>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</si>
  <si>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</si>
  <si>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</si>
  <si>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</si>
  <si>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</si>
  <si>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</si>
  <si>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</si>
  <si>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</si>
  <si>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</si>
  <si>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</si>
  <si>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</si>
  <si>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</si>
  <si>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</si>
  <si>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</si>
  <si>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</si>
  <si>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</si>
  <si>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</si>
  <si>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</si>
  <si>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</si>
  <si>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</si>
  <si>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</si>
  <si>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</si>
  <si>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</si>
  <si>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</si>
  <si>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</si>
  <si>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</si>
  <si>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</si>
  <si>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</si>
  <si>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</si>
  <si>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</si>
  <si>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</si>
  <si>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</si>
  <si>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</si>
  <si>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</si>
  <si>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</si>
  <si>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</si>
  <si>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</si>
  <si>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</si>
  <si>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</si>
  <si>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</si>
  <si>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</si>
  <si>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</si>
  <si>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</si>
  <si>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</si>
  <si>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</si>
  <si>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</si>
  <si>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</si>
  <si>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</si>
  <si>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</si>
  <si>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</si>
  <si>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</si>
  <si>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</si>
  <si>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</si>
  <si>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</si>
  <si>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</si>
  <si>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</si>
  <si>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</si>
  <si>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</si>
  <si>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</si>
  <si>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</si>
  <si>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</si>
  <si>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</si>
  <si>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</si>
  <si>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</si>
  <si>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</si>
  <si>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</si>
  <si>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</si>
  <si>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</si>
  <si>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</si>
  <si>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</si>
  <si>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</si>
  <si>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</si>
  <si>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</si>
  <si>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</si>
  <si>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</si>
  <si>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</si>
  <si>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</si>
  <si>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</si>
  <si>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</si>
  <si>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</si>
  <si>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</si>
  <si>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</si>
  <si>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</si>
  <si>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</si>
  <si>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</si>
  <si>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</si>
  <si>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</si>
  <si>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</si>
  <si>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</si>
  <si>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</si>
  <si>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</si>
  <si>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</si>
  <si>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</si>
  <si>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</si>
  <si>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</si>
  <si>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</si>
  <si>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</si>
  <si>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</si>
  <si>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</si>
  <si>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</si>
  <si>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</si>
  <si>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</si>
  <si>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</si>
  <si>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</si>
  <si>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</si>
  <si>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</si>
  <si>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</si>
  <si>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</si>
  <si>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</si>
  <si>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</si>
  <si>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</si>
  <si>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</si>
  <si>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</si>
  <si>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</si>
  <si>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</si>
  <si>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</si>
  <si>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</si>
  <si>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</si>
  <si>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</si>
  <si>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</si>
  <si>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</si>
  <si>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</si>
  <si>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</si>
  <si>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</si>
  <si>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</si>
  <si>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</si>
  <si>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</si>
  <si>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</si>
  <si>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</si>
  <si>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</si>
  <si>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</si>
  <si>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</si>
  <si>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</si>
  <si>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</si>
  <si>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</si>
  <si>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</si>
  <si>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</si>
  <si>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</si>
  <si>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</si>
  <si>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</si>
  <si>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</si>
  <si>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</si>
  <si>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</si>
  <si>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</si>
  <si>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</si>
  <si>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</si>
  <si>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</si>
  <si>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</si>
  <si>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</si>
  <si>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</si>
  <si>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</si>
  <si>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</si>
  <si>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</si>
  <si>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</si>
  <si>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</si>
  <si>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</si>
  <si>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</si>
  <si>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</si>
  <si>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</si>
  <si>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</si>
  <si>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</si>
  <si>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</si>
  <si>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</si>
  <si>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</si>
  <si>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</si>
  <si>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</si>
  <si>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</si>
  <si>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</si>
  <si>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</si>
  <si>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</si>
  <si>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</si>
  <si>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</si>
  <si>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</si>
  <si>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</si>
  <si>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</si>
  <si>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</si>
  <si>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</si>
  <si>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</si>
  <si>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</si>
  <si>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</si>
  <si>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</si>
  <si>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</si>
  <si>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</si>
  <si>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</si>
  <si>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</si>
  <si>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</si>
  <si>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</si>
  <si>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</si>
  <si>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</si>
  <si>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</si>
  <si>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</si>
  <si>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</si>
  <si>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</si>
  <si>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</si>
  <si>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</si>
  <si>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</si>
  <si>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</si>
  <si>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</si>
  <si>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</si>
  <si>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</si>
  <si>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</si>
  <si>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</si>
  <si>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</si>
  <si>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</si>
  <si>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</si>
  <si>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</si>
  <si>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</si>
  <si>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</si>
  <si>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</si>
  <si>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</si>
  <si>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</si>
  <si>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</si>
  <si>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</si>
  <si>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</si>
  <si>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</si>
  <si>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</si>
  <si>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</si>
  <si>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</si>
  <si>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</si>
  <si>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</si>
  <si>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</si>
  <si>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</si>
  <si>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</si>
  <si>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</si>
  <si>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</si>
  <si>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</si>
  <si>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</si>
  <si>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</si>
  <si>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</si>
  <si>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</si>
  <si>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</si>
  <si>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</si>
  <si>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</si>
  <si>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</si>
  <si>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</si>
  <si>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</si>
  <si>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</si>
  <si>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</si>
  <si>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</si>
  <si>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</si>
  <si>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</si>
  <si>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</si>
  <si>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</si>
  <si>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</si>
  <si>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</si>
  <si>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</si>
  <si>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</si>
  <si>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</si>
  <si>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</si>
  <si>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</si>
  <si>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</si>
  <si>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</si>
  <si>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</si>
  <si>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</si>
  <si>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</si>
  <si>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</si>
  <si>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</si>
  <si>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</si>
  <si>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</si>
  <si>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</si>
  <si>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</si>
  <si>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</si>
  <si>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</si>
  <si>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</si>
  <si>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</si>
  <si>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</si>
  <si>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</si>
  <si>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</si>
  <si>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</si>
  <si>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</si>
  <si>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</si>
  <si>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</si>
  <si>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</si>
  <si>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</si>
  <si>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</si>
  <si>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</si>
  <si>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</si>
  <si>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</si>
  <si>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</si>
  <si>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</si>
  <si>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</si>
  <si>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</si>
  <si>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</si>
  <si>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</si>
  <si>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</si>
  <si>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</si>
  <si>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</si>
  <si>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</si>
  <si>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</si>
  <si>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</si>
  <si>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</si>
  <si>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</si>
  <si>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</si>
  <si>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</si>
  <si>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</si>
  <si>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</si>
  <si>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</si>
  <si>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</si>
  <si>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</si>
  <si>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</si>
  <si>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</si>
  <si>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</si>
  <si>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</si>
  <si>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</si>
  <si>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</si>
  <si>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</si>
  <si>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</si>
  <si>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</si>
  <si>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</si>
  <si>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</si>
  <si>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</si>
  <si>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</si>
  <si>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</si>
  <si>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</si>
  <si>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</si>
  <si>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</si>
  <si>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</si>
  <si>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</si>
  <si>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</si>
  <si>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</si>
  <si>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</si>
  <si>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</si>
  <si>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</si>
  <si>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</si>
  <si>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</si>
  <si>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</si>
  <si>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</si>
  <si>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</si>
  <si>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</si>
  <si>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</si>
  <si>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</si>
  <si>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</si>
  <si>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</si>
  <si>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</si>
  <si>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</si>
  <si>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</si>
  <si>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</si>
  <si>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</si>
  <si>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</si>
  <si>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</si>
  <si>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</si>
  <si>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</si>
  <si>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</si>
  <si>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</si>
  <si>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</si>
  <si>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</si>
  <si>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</si>
  <si>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</si>
  <si>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</si>
  <si>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</si>
  <si>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</si>
  <si>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</si>
  <si>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</si>
  <si>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</si>
  <si>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</si>
  <si>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</si>
  <si>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</si>
  <si>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</si>
  <si>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</si>
  <si>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</si>
  <si>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</si>
  <si>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</si>
  <si>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</si>
  <si>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</si>
  <si>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</si>
  <si>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</si>
  <si>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</si>
  <si>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</si>
  <si>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</si>
  <si>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</si>
  <si>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</si>
  <si>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</si>
  <si>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</si>
  <si>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</si>
  <si>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</si>
  <si>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</si>
  <si>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</si>
  <si>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</si>
  <si>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</si>
  <si>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</si>
  <si>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</si>
  <si>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</si>
  <si>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</si>
  <si>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</si>
  <si>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</si>
  <si>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</si>
  <si>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</si>
  <si>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</si>
  <si>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</si>
  <si>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</si>
  <si>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</si>
  <si>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</si>
  <si>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</si>
  <si>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</si>
  <si>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</si>
  <si>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</si>
  <si>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</si>
  <si>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</si>
  <si>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</si>
  <si>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</si>
  <si>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</si>
  <si>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</si>
  <si>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</si>
  <si>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</si>
  <si>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</si>
  <si>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</si>
  <si>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</si>
  <si>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</si>
  <si>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</si>
  <si>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</si>
  <si>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</si>
  <si>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</si>
  <si>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</si>
  <si>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</si>
  <si>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</si>
  <si>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</si>
  <si>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</si>
  <si>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</si>
  <si>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</si>
  <si>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</si>
  <si>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</si>
  <si>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</si>
  <si>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</si>
  <si>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</si>
  <si>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</si>
  <si>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</si>
  <si>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</si>
  <si>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</si>
  <si>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</si>
  <si>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</si>
  <si>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</si>
  <si>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</si>
  <si>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</si>
  <si>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</si>
  <si>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</si>
  <si>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</si>
  <si>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</si>
  <si>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</si>
  <si>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</si>
  <si>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</si>
  <si>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</si>
  <si>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</si>
  <si>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</si>
  <si>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</si>
  <si>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</si>
  <si>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</si>
  <si>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</si>
  <si>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</si>
  <si>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</si>
  <si>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</si>
  <si>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</si>
  <si>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</si>
  <si>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</si>
  <si>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</si>
  <si>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</si>
  <si>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</si>
  <si>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</si>
  <si>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</si>
  <si>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</si>
  <si>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</si>
  <si>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</si>
  <si>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</si>
  <si>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</si>
  <si>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</si>
  <si>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</si>
  <si>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</si>
  <si>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</si>
  <si>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</si>
  <si>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</si>
  <si>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</si>
  <si>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</si>
  <si>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</si>
  <si>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</si>
  <si>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</si>
  <si>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</si>
  <si>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</si>
  <si>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</si>
  <si>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</si>
  <si>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</si>
  <si>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</si>
  <si>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</si>
  <si>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</si>
  <si>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</si>
  <si>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</si>
  <si>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</si>
  <si>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</si>
  <si>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</si>
  <si>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</si>
  <si>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</si>
  <si>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</si>
  <si>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</si>
  <si>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</si>
  <si>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</si>
  <si>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</si>
  <si>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</si>
  <si>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</si>
  <si>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</si>
  <si>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</si>
  <si>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</si>
  <si>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</si>
  <si>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</si>
  <si>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</si>
  <si>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</si>
  <si>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</si>
  <si>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</si>
  <si>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</si>
  <si>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</si>
  <si>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</si>
  <si>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</si>
  <si>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</si>
  <si>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</si>
  <si>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</si>
  <si>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</si>
  <si>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</si>
  <si>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</si>
  <si>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</si>
  <si>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</si>
  <si>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</si>
  <si>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</si>
  <si>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</si>
  <si>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</si>
  <si>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</si>
  <si>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</si>
  <si>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</si>
  <si>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</si>
  <si>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</si>
  <si>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</si>
  <si>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</si>
  <si>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</si>
  <si>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</si>
  <si>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</si>
  <si>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</si>
  <si>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</si>
  <si>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</si>
  <si>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</si>
  <si>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</si>
  <si>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</si>
  <si>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</si>
  <si>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</si>
  <si>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</si>
  <si>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</si>
  <si>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</si>
  <si>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</si>
  <si>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</si>
  <si>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</si>
  <si>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</si>
  <si>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</si>
  <si>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</si>
  <si>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</si>
  <si>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</si>
  <si>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</si>
  <si>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</si>
  <si>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</si>
  <si>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</si>
  <si>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</si>
  <si>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</si>
  <si>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</si>
  <si>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</si>
  <si>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</si>
  <si>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</si>
  <si>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</si>
  <si>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</si>
  <si>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</si>
  <si>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</si>
  <si>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</si>
  <si>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</si>
  <si>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</si>
  <si>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</si>
  <si>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</si>
  <si>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</si>
  <si>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</si>
  <si>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</si>
  <si>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</si>
  <si>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</si>
  <si>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</si>
  <si>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</si>
  <si>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</si>
  <si>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</si>
  <si>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</si>
  <si>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</si>
  <si>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</si>
  <si>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</si>
  <si>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</si>
  <si>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</si>
  <si>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</si>
  <si>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</si>
  <si>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</si>
  <si>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</si>
  <si>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</si>
  <si>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</si>
  <si>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</si>
  <si>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</si>
  <si>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</si>
  <si>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</si>
  <si>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</si>
  <si>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</si>
  <si>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</si>
  <si>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</si>
  <si>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</si>
  <si>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</si>
  <si>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</si>
  <si>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</si>
  <si>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</si>
  <si>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</si>
  <si>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</si>
  <si>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</si>
  <si>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</si>
  <si>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</si>
  <si>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</si>
  <si>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</si>
  <si>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</si>
  <si>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</si>
  <si>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</si>
  <si>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</si>
  <si>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</si>
  <si>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</si>
  <si>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</si>
  <si>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</si>
  <si>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</si>
  <si>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</si>
  <si>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</si>
  <si>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</si>
  <si>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</si>
  <si>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</si>
  <si>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</si>
  <si>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</si>
  <si>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</si>
  <si>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</si>
  <si>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</si>
  <si>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</si>
  <si>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</si>
  <si>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</si>
  <si>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</si>
  <si>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</si>
  <si>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</si>
  <si>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</si>
  <si>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</si>
  <si>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</si>
  <si>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</si>
  <si>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</si>
  <si>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</si>
  <si>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</si>
  <si>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</si>
  <si>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</si>
  <si>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</si>
  <si>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</si>
  <si>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</si>
  <si>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</si>
  <si>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</si>
  <si>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</si>
  <si>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</si>
  <si>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</si>
  <si>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</si>
  <si>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</si>
  <si>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</si>
  <si>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</si>
  <si>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</si>
  <si>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</si>
  <si>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</si>
  <si>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</si>
  <si>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</si>
  <si>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</si>
  <si>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</si>
  <si>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</si>
  <si>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</si>
  <si>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</si>
  <si>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</si>
  <si>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</si>
  <si>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</si>
  <si>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</si>
  <si>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</si>
  <si>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</si>
  <si>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</si>
  <si>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</si>
  <si>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</si>
  <si>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</si>
  <si>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</si>
  <si>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</si>
  <si>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</si>
  <si>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</si>
  <si>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</si>
  <si>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</si>
  <si>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</si>
  <si>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</si>
  <si>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</si>
  <si>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</si>
  <si>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</si>
  <si>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</si>
  <si>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</si>
  <si>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</si>
  <si>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</si>
  <si>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</si>
  <si>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</si>
  <si>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</si>
  <si>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</si>
  <si>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</si>
  <si>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</si>
  <si>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</si>
  <si>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</si>
  <si>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</si>
  <si>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</si>
  <si>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</si>
  <si>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</si>
  <si>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</si>
  <si>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</si>
  <si>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</si>
  <si>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</si>
  <si>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</si>
  <si>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</si>
  <si>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</si>
  <si>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</si>
  <si>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</si>
  <si>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</si>
  <si>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</si>
  <si>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</si>
  <si>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</si>
  <si>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</si>
  <si>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</si>
  <si>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</si>
  <si>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</si>
  <si>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</si>
  <si>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</si>
  <si>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</si>
  <si>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</si>
  <si>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</si>
  <si>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</si>
  <si>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</si>
  <si>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</si>
  <si>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</si>
  <si>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</si>
  <si>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</si>
  <si>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</si>
  <si>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</si>
  <si>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</si>
  <si>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</si>
  <si>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</si>
  <si>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</si>
  <si>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</si>
  <si>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</si>
  <si>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</si>
  <si>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</si>
  <si>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</si>
  <si>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</si>
  <si>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</si>
  <si>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</si>
  <si>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</si>
  <si>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</si>
  <si>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</si>
  <si>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</si>
  <si>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</si>
  <si>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</si>
  <si>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</si>
  <si>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</si>
  <si>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</si>
  <si>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</si>
  <si>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</si>
  <si>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</si>
  <si>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</si>
  <si>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</si>
  <si>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</si>
  <si>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</si>
  <si>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</si>
  <si>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</si>
  <si>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</si>
  <si>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</si>
  <si>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</si>
  <si>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</si>
  <si>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</si>
  <si>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</si>
  <si>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</si>
  <si>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</si>
  <si>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</si>
  <si>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</si>
  <si>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</si>
  <si>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</si>
  <si>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</si>
  <si>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</si>
  <si>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</si>
  <si>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</si>
  <si>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</si>
  <si>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</si>
  <si>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</si>
  <si>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</si>
  <si>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</si>
  <si>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</si>
  <si>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</si>
  <si>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</si>
  <si>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</si>
  <si>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</si>
  <si>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</si>
  <si>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</si>
  <si>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</si>
  <si>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</si>
  <si>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</si>
  <si>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</si>
  <si>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</si>
  <si>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</si>
  <si>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</si>
  <si>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</si>
  <si>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</si>
  <si>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</si>
  <si>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</si>
  <si>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</si>
  <si>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</si>
  <si>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</si>
  <si>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</si>
  <si>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</si>
  <si>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</si>
  <si>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</si>
  <si>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</si>
  <si>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</si>
  <si>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</si>
  <si>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</si>
  <si>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</si>
  <si>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</si>
  <si>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</si>
  <si>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</si>
  <si>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</si>
  <si>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</si>
  <si>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</si>
  <si>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</si>
  <si>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</si>
  <si>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</si>
  <si>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</si>
  <si>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</si>
  <si>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</si>
  <si>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</si>
  <si>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</si>
  <si>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</si>
  <si>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</si>
  <si>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</si>
  <si>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</si>
  <si>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</si>
  <si>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</si>
  <si>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</si>
  <si>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</si>
  <si>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</si>
  <si>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</si>
  <si>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</si>
  <si>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</si>
  <si>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</si>
  <si>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</si>
  <si>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</si>
  <si>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</si>
  <si>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</si>
  <si>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</si>
  <si>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</si>
  <si>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</si>
  <si>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</si>
  <si>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</si>
  <si>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</si>
  <si>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</si>
  <si>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</si>
  <si>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</si>
  <si>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</si>
  <si>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</si>
  <si>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</si>
  <si>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</si>
  <si>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</si>
  <si>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</si>
  <si>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</si>
  <si>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</si>
  <si>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</si>
  <si>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</si>
  <si>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</si>
  <si>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</si>
  <si>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</si>
  <si>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</si>
  <si>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</si>
  <si>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</si>
  <si>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</si>
  <si>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</si>
  <si>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</si>
  <si>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</si>
  <si>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</si>
  <si>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</si>
  <si>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</si>
  <si>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</si>
  <si>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</si>
  <si>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</si>
  <si>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</si>
  <si>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</si>
  <si>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</si>
  <si>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</si>
  <si>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</si>
  <si>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</si>
  <si>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</si>
  <si>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</si>
  <si>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</si>
  <si>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</si>
  <si>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</si>
  <si>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</si>
  <si>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</si>
  <si>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</si>
  <si>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</si>
  <si>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</si>
  <si>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</si>
  <si>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</si>
  <si>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</si>
  <si>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</si>
  <si>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</si>
  <si>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</si>
  <si>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</si>
  <si>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</si>
  <si>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</si>
  <si>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</si>
  <si>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</si>
  <si>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</si>
  <si>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</si>
  <si>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</si>
  <si>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</si>
  <si>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</si>
  <si>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</si>
  <si>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</si>
  <si>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</si>
  <si>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</si>
  <si>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</si>
  <si>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</si>
  <si>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</si>
  <si>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</si>
  <si>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</si>
  <si>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</si>
  <si>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</si>
  <si>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</si>
  <si>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</si>
  <si>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</si>
  <si>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</si>
  <si>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</si>
  <si>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</si>
  <si>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</si>
  <si>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</si>
  <si>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</si>
  <si>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</si>
  <si>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</si>
  <si>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</si>
  <si>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</si>
  <si>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</si>
  <si>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</si>
  <si>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</si>
  <si>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</si>
  <si>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</si>
  <si>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</si>
  <si>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</si>
  <si>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</si>
  <si>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</si>
  <si>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</si>
  <si>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</si>
  <si>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</si>
  <si>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</si>
  <si>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</si>
  <si>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</si>
  <si>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</si>
  <si>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</si>
  <si>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</si>
  <si>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</si>
  <si>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</si>
  <si>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</si>
  <si>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</si>
  <si>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</si>
  <si>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</si>
  <si>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</si>
  <si>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</si>
  <si>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</si>
  <si>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</si>
  <si>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</si>
  <si>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</si>
  <si>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</si>
  <si>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</si>
  <si>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</si>
  <si>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</si>
  <si>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</si>
  <si>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</si>
  <si>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</si>
  <si>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</si>
  <si>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</si>
  <si>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</si>
  <si>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</si>
  <si>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</si>
  <si>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</si>
  <si>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</si>
  <si>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</si>
  <si>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</si>
  <si>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</si>
  <si>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</si>
  <si>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</si>
  <si>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</si>
  <si>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</si>
  <si>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</si>
  <si>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</si>
  <si>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</si>
  <si>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</si>
  <si>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</si>
  <si>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</si>
  <si>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</si>
  <si>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</si>
  <si>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</si>
  <si>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</si>
  <si>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</si>
  <si>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</si>
  <si>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</si>
  <si>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</si>
  <si>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</si>
  <si>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</si>
  <si>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</si>
  <si>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</si>
  <si>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</si>
  <si>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</si>
  <si>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</si>
  <si>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</si>
  <si>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</si>
  <si>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</si>
  <si>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</si>
  <si>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</si>
  <si>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</si>
  <si>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</si>
  <si>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</si>
  <si>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</si>
  <si>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</si>
  <si>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</si>
  <si>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</si>
  <si>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</si>
  <si>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</si>
  <si>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</si>
  <si>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</si>
  <si>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</si>
  <si>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</si>
  <si>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</si>
  <si>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</si>
  <si>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</si>
  <si>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</si>
  <si>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</si>
  <si>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</si>
  <si>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</si>
  <si>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</si>
  <si>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</si>
  <si>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</si>
  <si>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</si>
  <si>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</si>
  <si>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</si>
  <si>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</si>
  <si>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</si>
  <si>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</si>
  <si>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</si>
  <si>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</si>
  <si>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</si>
  <si>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</si>
  <si>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</si>
  <si>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</si>
  <si>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</si>
  <si>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</si>
  <si>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</si>
  <si>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</si>
  <si>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</si>
  <si>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</si>
  <si>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</si>
  <si>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</si>
  <si>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</si>
  <si>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</si>
  <si>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</si>
  <si>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</si>
  <si>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</si>
  <si>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</si>
  <si>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</si>
  <si>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</si>
  <si>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</si>
  <si>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</si>
  <si>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</si>
  <si>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</si>
  <si>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</si>
  <si>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</si>
  <si>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</si>
  <si>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</si>
  <si>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</si>
  <si>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</si>
  <si>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</si>
  <si>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</si>
  <si>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</si>
  <si>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</si>
  <si>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</si>
  <si>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</si>
  <si>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</si>
  <si>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</si>
  <si>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</si>
  <si>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</si>
  <si>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</si>
  <si>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</si>
  <si>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</si>
  <si>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</si>
  <si>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</si>
  <si>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</si>
  <si>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</si>
  <si>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</si>
  <si>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</si>
  <si>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</si>
  <si>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</si>
  <si>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</si>
  <si>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</si>
  <si>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</si>
  <si>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</si>
  <si>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</si>
  <si>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</si>
  <si>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</si>
  <si>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</si>
  <si>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</si>
  <si>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</si>
  <si>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</si>
  <si>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</si>
  <si>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</si>
  <si>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</si>
  <si>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</si>
  <si>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</si>
  <si>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</si>
  <si>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</si>
  <si>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</si>
  <si>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</si>
  <si>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</si>
  <si>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</si>
  <si>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</si>
  <si>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</si>
  <si>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</si>
  <si>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</si>
  <si>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</si>
  <si>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</si>
  <si>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</si>
  <si>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</si>
  <si>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</si>
  <si>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</si>
  <si>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</si>
  <si>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</si>
  <si>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</si>
  <si>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</si>
  <si>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</si>
  <si>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</si>
  <si>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</si>
  <si>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</si>
  <si>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</si>
  <si>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</si>
  <si>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</si>
  <si>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</si>
  <si>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</si>
  <si>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</si>
  <si>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</si>
  <si>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</si>
  <si>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</si>
  <si>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</si>
  <si>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</si>
  <si>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</si>
  <si>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</si>
  <si>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</si>
  <si>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</si>
  <si>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</si>
  <si>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</si>
  <si>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</si>
  <si>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</si>
  <si>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</si>
  <si>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</si>
  <si>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</si>
  <si>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</si>
  <si>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</si>
  <si>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</si>
  <si>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</si>
  <si>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</si>
  <si>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</si>
  <si>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</si>
  <si>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</si>
  <si>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</si>
  <si>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</si>
  <si>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</si>
  <si>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</si>
  <si>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</si>
  <si>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</si>
  <si>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</si>
  <si>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</si>
  <si>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</si>
  <si>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</si>
  <si>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</si>
  <si>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</si>
  <si>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</si>
  <si>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</si>
  <si>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</si>
  <si>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</si>
  <si>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</si>
  <si>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</si>
  <si>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</si>
  <si>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</si>
  <si>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</si>
  <si>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</si>
  <si>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</si>
  <si>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</si>
  <si>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</si>
  <si>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</si>
  <si>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</si>
  <si>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</si>
  <si>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</si>
  <si>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</si>
  <si>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</si>
  <si>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</si>
  <si>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</si>
  <si>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</si>
  <si>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</si>
  <si>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</si>
  <si>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</si>
  <si>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</si>
  <si>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</si>
  <si>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</si>
  <si>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</si>
  <si>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</si>
  <si>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</si>
  <si>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</si>
  <si>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</si>
  <si>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</si>
  <si>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</si>
  <si>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</si>
  <si>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</si>
  <si>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</si>
  <si>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</si>
  <si>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</si>
  <si>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</si>
  <si>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</si>
  <si>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</si>
  <si>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</si>
  <si>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</si>
  <si>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</si>
  <si>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</si>
  <si>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</si>
  <si>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</si>
  <si>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</si>
  <si>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</si>
  <si>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</si>
  <si>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</si>
  <si>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</si>
  <si>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</si>
  <si>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</si>
  <si>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</si>
  <si>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</si>
  <si>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</si>
  <si>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</si>
  <si>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</si>
  <si>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</si>
  <si>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</si>
  <si>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</si>
  <si>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</si>
  <si>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</si>
  <si>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</si>
  <si>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</si>
  <si>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</si>
  <si>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</si>
  <si>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</si>
  <si>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</si>
  <si>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</si>
  <si>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</si>
  <si>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</si>
  <si>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</si>
  <si>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</si>
  <si>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</si>
  <si>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</si>
  <si>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</si>
  <si>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</si>
  <si>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</si>
  <si>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</si>
  <si>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</si>
  <si>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</si>
  <si>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</si>
  <si>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</si>
  <si>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</si>
  <si>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</si>
  <si>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</si>
  <si>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</si>
  <si>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</si>
  <si>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</si>
  <si>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</si>
  <si>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</si>
  <si>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</si>
  <si>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</si>
  <si>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</si>
  <si>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</si>
  <si>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</si>
  <si>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</si>
  <si>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</si>
  <si>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</si>
  <si>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</si>
  <si>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</si>
  <si>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</si>
  <si>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</si>
  <si>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</si>
  <si>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</si>
  <si>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</si>
  <si>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</si>
  <si>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</si>
  <si>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</si>
  <si>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</si>
  <si>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</si>
  <si>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</si>
  <si>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</si>
  <si>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</si>
  <si>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</si>
  <si>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</si>
  <si>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</si>
  <si>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</si>
  <si>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</si>
  <si>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</si>
  <si>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</si>
  <si>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</si>
  <si>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</si>
  <si>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</si>
  <si>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</si>
  <si>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</si>
  <si>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</si>
  <si>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</si>
  <si>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</si>
  <si>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</si>
  <si>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</si>
  <si>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</si>
  <si>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</si>
  <si>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</si>
  <si>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</si>
  <si>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</si>
  <si>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</si>
  <si>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</si>
  <si>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</si>
  <si>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</si>
  <si>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</si>
  <si>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</si>
  <si>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</si>
  <si>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</si>
  <si>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</si>
  <si>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</si>
  <si>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</si>
  <si>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</si>
  <si>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</si>
  <si>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</si>
  <si>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</si>
  <si>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</si>
  <si>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</si>
  <si>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</si>
  <si>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</si>
  <si>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</si>
  <si>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</si>
  <si>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</si>
  <si>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</si>
  <si>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</si>
  <si>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</si>
  <si>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</si>
  <si>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</si>
  <si>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</si>
  <si>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</si>
  <si>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</si>
  <si>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</si>
  <si>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</si>
  <si>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</si>
  <si>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</si>
  <si>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</si>
  <si>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</si>
  <si>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</si>
  <si>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</si>
  <si>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</si>
  <si>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</si>
  <si>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</si>
  <si>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</si>
  <si>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</si>
  <si>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</si>
  <si>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</si>
  <si>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</si>
  <si>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</si>
  <si>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</si>
  <si>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</si>
  <si>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</si>
  <si>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</si>
  <si>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</si>
  <si>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</si>
  <si>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</si>
  <si>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</si>
  <si>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</si>
  <si>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</si>
  <si>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</si>
  <si>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</si>
  <si>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</si>
  <si>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</si>
  <si>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</si>
  <si>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</si>
  <si>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</si>
  <si>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</si>
  <si>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</si>
  <si>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</si>
  <si>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</si>
  <si>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</si>
  <si>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</si>
  <si>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</si>
  <si>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</si>
  <si>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</si>
  <si>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</si>
  <si>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</si>
  <si>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</si>
  <si>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</si>
  <si>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</si>
  <si>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</si>
  <si>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</si>
  <si>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</si>
  <si>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</si>
  <si>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</si>
  <si>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</si>
  <si>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</si>
  <si>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</si>
  <si>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</si>
  <si>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</si>
  <si>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</si>
  <si>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</si>
  <si>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</si>
  <si>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</si>
  <si>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</si>
  <si>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</si>
  <si>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</si>
  <si>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</si>
  <si>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</si>
  <si>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</si>
  <si>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</si>
  <si>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</si>
  <si>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</si>
  <si>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</si>
  <si>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</si>
  <si>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</si>
  <si>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</si>
  <si>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</si>
  <si>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</si>
  <si>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</si>
  <si>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</si>
  <si>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</si>
  <si>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</si>
  <si>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</si>
  <si>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</si>
  <si>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</si>
  <si>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</si>
  <si>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</si>
  <si>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</si>
  <si>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</si>
  <si>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</si>
  <si>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</si>
  <si>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</si>
  <si>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</si>
  <si>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</si>
  <si>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</si>
  <si>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</si>
  <si>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</si>
  <si>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</si>
  <si>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</si>
  <si>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</si>
  <si>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</si>
  <si>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</si>
  <si>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</si>
  <si>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</si>
  <si>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</si>
  <si>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</si>
  <si>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</si>
  <si>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</si>
  <si>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</si>
  <si>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</si>
  <si>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</si>
  <si>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</si>
  <si>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</si>
  <si>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</si>
  <si>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</si>
  <si>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</si>
  <si>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</si>
  <si>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</si>
  <si>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</si>
  <si>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</si>
  <si>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</si>
  <si>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</si>
  <si>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</si>
  <si>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</si>
  <si>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</si>
  <si>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</si>
  <si>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</si>
  <si>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</si>
  <si>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</si>
  <si>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</si>
  <si>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</si>
  <si>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</si>
  <si>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</si>
  <si>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</si>
  <si>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</si>
  <si>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</si>
  <si>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</si>
  <si>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</si>
  <si>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</si>
  <si>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</si>
  <si>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</si>
  <si>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</si>
  <si>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</si>
  <si>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</si>
  <si>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</si>
  <si>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</si>
  <si>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</si>
  <si>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</si>
  <si>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</si>
  <si>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</si>
  <si>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</si>
  <si>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</si>
  <si>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</si>
  <si>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</si>
  <si>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</si>
  <si>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</si>
  <si>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</si>
  <si>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</si>
  <si>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</si>
  <si>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</si>
  <si>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</si>
  <si>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</si>
  <si>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</si>
  <si>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</si>
  <si>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</si>
  <si>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</si>
  <si>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</si>
  <si>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</si>
  <si>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</si>
  <si>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</si>
  <si>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</si>
  <si>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</si>
  <si>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</si>
  <si>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</si>
  <si>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</si>
  <si>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</si>
  <si>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</si>
  <si>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</si>
  <si>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</si>
  <si>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</si>
  <si>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</si>
  <si>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</si>
  <si>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</si>
  <si>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</si>
  <si>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</si>
  <si>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</si>
  <si>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</si>
  <si>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</si>
  <si>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</si>
  <si>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</si>
  <si>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</si>
  <si>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</si>
  <si>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</si>
  <si>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</si>
  <si>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</si>
  <si>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</si>
  <si>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</si>
  <si>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</si>
  <si>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</si>
  <si>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</si>
  <si>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</si>
  <si>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</si>
  <si>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</si>
  <si>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</si>
  <si>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</si>
  <si>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</si>
  <si>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</si>
  <si>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</si>
  <si>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</si>
  <si>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</si>
  <si>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</si>
  <si>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</si>
  <si>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</si>
  <si>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</si>
  <si>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</si>
  <si>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</si>
  <si>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</si>
  <si>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</si>
  <si>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</si>
  <si>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</si>
  <si>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</si>
  <si>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</si>
  <si>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</si>
  <si>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</si>
  <si>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</si>
  <si>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</si>
  <si>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</si>
  <si>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</si>
  <si>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</si>
  <si>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</si>
  <si>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</si>
  <si>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</si>
  <si>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</si>
  <si>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</si>
  <si>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</si>
  <si>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</si>
  <si>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</si>
  <si>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</si>
  <si>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</si>
  <si>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</si>
  <si>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</si>
  <si>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</si>
  <si>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</si>
  <si>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</si>
  <si>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</si>
  <si>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</si>
  <si>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</si>
  <si>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</si>
  <si>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</si>
  <si>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</si>
  <si>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</si>
  <si>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</si>
  <si>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</si>
  <si>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</si>
  <si>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</si>
  <si>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</si>
  <si>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</si>
  <si>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</si>
  <si>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</si>
  <si>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</si>
  <si>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</si>
  <si>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</si>
  <si>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</si>
  <si>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</si>
  <si>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</si>
  <si>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</si>
  <si>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</si>
  <si>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</si>
  <si>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</si>
  <si>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</si>
  <si>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</si>
  <si>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</si>
  <si>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</si>
  <si>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</si>
  <si>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</si>
  <si>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</si>
  <si>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</si>
  <si>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</si>
  <si>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</si>
  <si>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</si>
  <si>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</si>
  <si>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</si>
  <si>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</si>
  <si>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</si>
  <si>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</si>
  <si>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</si>
  <si>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</si>
  <si>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</si>
  <si>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</si>
  <si>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</si>
  <si>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</si>
  <si>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</si>
  <si>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</si>
  <si>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</si>
  <si>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</si>
  <si>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</si>
  <si>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</si>
  <si>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</si>
  <si>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</si>
  <si>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</si>
  <si>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</si>
  <si>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</si>
  <si>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</si>
  <si>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</si>
  <si>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</si>
  <si>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</si>
  <si>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</si>
  <si>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</si>
  <si>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</si>
  <si>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</si>
  <si>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</si>
  <si>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</si>
  <si>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</si>
  <si>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</si>
  <si>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</si>
  <si>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</si>
  <si>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</si>
  <si>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</si>
  <si>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</si>
  <si>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</si>
  <si>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</si>
  <si>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</si>
  <si>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</si>
  <si>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</si>
  <si>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</si>
  <si>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</si>
  <si>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</si>
  <si>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</si>
  <si>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</si>
  <si>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</si>
  <si>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</si>
  <si>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</si>
  <si>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</si>
  <si>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</si>
  <si>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</si>
  <si>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</si>
  <si>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</si>
  <si>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</si>
  <si>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</si>
  <si>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</si>
  <si>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</si>
  <si>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</si>
  <si>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</si>
  <si>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</si>
  <si>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</si>
  <si>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</si>
  <si>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</si>
  <si>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</si>
  <si>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</si>
  <si>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</si>
  <si>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</si>
  <si>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</si>
  <si>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</si>
  <si>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</si>
  <si>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</si>
  <si>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</si>
  <si>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</si>
  <si>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</si>
  <si>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</si>
  <si>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</si>
  <si>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</si>
  <si>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</si>
  <si>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</si>
  <si>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</si>
  <si>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</si>
  <si>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</si>
  <si>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</si>
  <si>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</si>
  <si>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</si>
  <si>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</si>
  <si>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</si>
  <si>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</si>
  <si>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</si>
  <si>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</si>
  <si>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</si>
  <si>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</si>
  <si>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</si>
  <si>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</si>
  <si>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</si>
  <si>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</si>
  <si>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</si>
  <si>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</si>
  <si>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</si>
  <si>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</si>
  <si>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</si>
  <si>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</si>
  <si>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</si>
  <si>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</si>
  <si>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</si>
  <si>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</si>
  <si>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</si>
  <si>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</si>
  <si>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</si>
  <si>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</si>
  <si>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</si>
  <si>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</si>
  <si>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</si>
  <si>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</si>
  <si>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</si>
  <si>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</si>
  <si>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</si>
  <si>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</si>
  <si>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</si>
  <si>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</si>
  <si>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</si>
  <si>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</si>
  <si>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</si>
  <si>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</si>
  <si>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</si>
  <si>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</si>
  <si>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</si>
  <si>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</si>
  <si>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</si>
  <si>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</si>
  <si>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</si>
  <si>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</si>
  <si>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</si>
  <si>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</si>
  <si>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</si>
  <si>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</si>
  <si>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</si>
  <si>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</si>
  <si>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</si>
  <si>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</si>
  <si>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</si>
  <si>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</si>
  <si>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</si>
  <si>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</si>
  <si>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</si>
  <si>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</si>
  <si>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</si>
  <si>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</si>
  <si>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</si>
  <si>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</si>
  <si>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</si>
  <si>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</si>
  <si>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</si>
  <si>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</si>
  <si>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</si>
  <si>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</si>
  <si>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</si>
  <si>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</si>
  <si>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</si>
  <si>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</si>
  <si>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</si>
  <si>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</si>
  <si>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</si>
  <si>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</si>
  <si>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</si>
  <si>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</si>
  <si>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</si>
  <si>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</si>
  <si>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</si>
  <si>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</si>
  <si>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</si>
  <si>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</si>
  <si>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</si>
  <si>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</si>
  <si>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</si>
  <si>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</si>
  <si>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</si>
  <si>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</si>
  <si>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</si>
  <si>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</si>
  <si>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</si>
  <si>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</si>
  <si>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</si>
  <si>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</si>
  <si>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</si>
  <si>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</si>
  <si>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</si>
  <si>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</si>
  <si>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</si>
  <si>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</si>
  <si>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</si>
  <si>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</si>
  <si>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</si>
  <si>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</si>
  <si>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</si>
  <si>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</si>
  <si>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</si>
  <si>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</si>
  <si>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</si>
  <si>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</si>
  <si>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</si>
  <si>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</si>
  <si>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</si>
  <si>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</si>
  <si>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</si>
  <si>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</si>
  <si>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</si>
  <si>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</si>
  <si>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</si>
  <si>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</si>
  <si>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</si>
  <si>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</si>
  <si>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</si>
  <si>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</si>
  <si>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</si>
  <si>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</si>
  <si>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</si>
  <si>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</si>
  <si>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</si>
  <si>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</si>
  <si>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</si>
  <si>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</si>
  <si>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</si>
  <si>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</si>
  <si>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</si>
  <si>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</si>
  <si>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</si>
  <si>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</si>
  <si>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</si>
  <si>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</si>
  <si>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</si>
  <si>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</si>
  <si>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</si>
  <si>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</si>
  <si>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</si>
  <si>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</si>
  <si>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</si>
  <si>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</si>
  <si>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</si>
  <si>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</si>
  <si>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</si>
  <si>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</si>
  <si>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</si>
  <si>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</si>
  <si>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</si>
  <si>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</si>
  <si>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</si>
  <si>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</si>
  <si>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</si>
  <si>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</si>
  <si>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</si>
  <si>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</si>
  <si>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</si>
  <si>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</si>
  <si>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</si>
  <si>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</si>
  <si>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</si>
  <si>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</si>
  <si>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</si>
  <si>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</si>
  <si>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</si>
  <si>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</si>
  <si>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</si>
  <si>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</si>
  <si>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</si>
  <si>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</si>
  <si>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</si>
  <si>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</si>
  <si>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</si>
  <si>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</si>
  <si>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</si>
  <si>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</si>
  <si>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</si>
  <si>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</si>
  <si>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</si>
  <si>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</si>
  <si>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</si>
  <si>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</si>
  <si>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</si>
  <si>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</si>
  <si>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</si>
  <si>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</si>
  <si>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</si>
  <si>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</si>
  <si>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</si>
  <si>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</si>
  <si>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</si>
  <si>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</si>
  <si>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</si>
  <si>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</si>
  <si>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</si>
  <si>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</si>
  <si>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</si>
  <si>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</si>
  <si>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</si>
  <si>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</si>
  <si>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</si>
  <si>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</si>
  <si>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</si>
  <si>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</si>
  <si>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</si>
  <si>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</si>
  <si>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</si>
  <si>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</si>
  <si>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</si>
  <si>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</si>
  <si>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</si>
  <si>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</si>
  <si>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</si>
  <si>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</si>
  <si>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</si>
  <si>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</si>
  <si>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</si>
  <si>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</si>
  <si>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</si>
  <si>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</si>
  <si>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</si>
  <si>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</si>
  <si>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</si>
  <si>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</si>
  <si>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</si>
  <si>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</si>
  <si>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</si>
  <si>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</si>
  <si>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</si>
  <si>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</si>
  <si>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</si>
  <si>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</si>
  <si>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</si>
  <si>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</si>
  <si>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</si>
  <si>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</si>
  <si>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</si>
  <si>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</si>
  <si>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</si>
  <si>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</si>
  <si>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</si>
  <si>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</si>
  <si>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</si>
  <si>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</si>
  <si>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</si>
  <si>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</si>
  <si>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</si>
  <si>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</si>
  <si>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</si>
  <si>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</si>
  <si>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</si>
  <si>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</si>
  <si>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</si>
  <si>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</si>
  <si>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</si>
  <si>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</si>
  <si>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</si>
  <si>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</si>
  <si>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</si>
  <si>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</si>
  <si>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</si>
  <si>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</si>
  <si>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</si>
  <si>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</si>
  <si>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</si>
  <si>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</si>
  <si>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</si>
  <si>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</si>
  <si>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</si>
  <si>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</si>
  <si>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</si>
  <si>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</si>
  <si>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</si>
  <si>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</si>
  <si>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</si>
  <si>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</si>
  <si>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</si>
  <si>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</si>
  <si>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</si>
  <si>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</si>
  <si>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</si>
  <si>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</si>
  <si>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</si>
  <si>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</si>
  <si>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</si>
  <si>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</si>
  <si>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</si>
  <si>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</si>
  <si>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</si>
  <si>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</si>
  <si>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</si>
  <si>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</si>
  <si>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</si>
  <si>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</si>
  <si>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</si>
  <si>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</si>
  <si>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</si>
  <si>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</si>
  <si>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</si>
  <si>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</si>
  <si>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</si>
  <si>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</si>
  <si>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</si>
  <si>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</si>
  <si>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</si>
  <si>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</si>
  <si>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</si>
  <si>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</si>
  <si>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</si>
  <si>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</si>
  <si>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</si>
  <si>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</si>
  <si>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</si>
  <si>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</si>
  <si>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</si>
  <si>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</si>
  <si>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</si>
  <si>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</si>
  <si>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</si>
  <si>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</si>
  <si>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</si>
  <si>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</si>
  <si>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</si>
  <si>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</si>
  <si>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</si>
  <si>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</si>
  <si>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</si>
  <si>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</si>
  <si>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</si>
  <si>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</si>
  <si>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</si>
  <si>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</si>
  <si>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</si>
  <si>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</si>
  <si>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</si>
  <si>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</si>
  <si>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</si>
  <si>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</si>
  <si>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</si>
  <si>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</si>
  <si>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</si>
  <si>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</si>
  <si>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</si>
  <si>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</si>
  <si>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</si>
  <si>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</si>
  <si>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</si>
  <si>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</si>
  <si>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</si>
  <si>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</si>
  <si>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</si>
  <si>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</si>
  <si>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</si>
  <si>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</si>
  <si>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</si>
  <si>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</si>
  <si>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</si>
  <si>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</si>
  <si>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</si>
  <si>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</si>
  <si>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</si>
  <si>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</si>
  <si>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</si>
  <si>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</si>
  <si>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</si>
  <si>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</si>
  <si>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</si>
  <si>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</si>
  <si>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</si>
  <si>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</si>
  <si>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</si>
  <si>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</si>
  <si>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</si>
  <si>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</si>
  <si>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</si>
  <si>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</si>
  <si>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</si>
  <si>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</si>
  <si>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</si>
  <si>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</si>
  <si>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</si>
  <si>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</si>
  <si>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</si>
  <si>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</si>
  <si>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</si>
  <si>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</si>
  <si>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</si>
  <si>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</si>
  <si>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</si>
  <si>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</si>
  <si>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</si>
  <si>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</si>
  <si>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</si>
  <si>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</si>
  <si>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</si>
  <si>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</si>
  <si>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</si>
  <si>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</si>
  <si>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</si>
  <si>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</si>
  <si>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</si>
  <si>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</si>
  <si>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</si>
  <si>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</si>
  <si>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</si>
  <si>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</si>
  <si>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</si>
  <si>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</si>
  <si>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</si>
  <si>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</si>
  <si>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</si>
  <si>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</si>
  <si>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</si>
  <si>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</si>
  <si>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</si>
  <si>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</si>
  <si>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</si>
  <si>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</si>
  <si>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</si>
  <si>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</si>
  <si>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</si>
  <si>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</si>
  <si>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</si>
  <si>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</si>
  <si>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</si>
  <si>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</si>
  <si>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</si>
  <si>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</si>
  <si>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</si>
  <si>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</si>
  <si>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</si>
  <si>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</si>
  <si>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</si>
  <si>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</si>
  <si>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</si>
  <si>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</si>
  <si>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</si>
  <si>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</si>
  <si>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</si>
  <si>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</si>
  <si>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</si>
  <si>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</si>
  <si>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</si>
  <si>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</si>
  <si>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</si>
  <si>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</si>
  <si>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</si>
  <si>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</si>
  <si>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</si>
  <si>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</si>
  <si>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</si>
  <si>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</si>
  <si>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</si>
  <si>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</si>
  <si>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</si>
  <si>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</si>
  <si>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</si>
  <si>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</si>
  <si>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</si>
  <si>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</si>
  <si>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</si>
  <si>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</si>
  <si>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</si>
  <si>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</si>
  <si>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</si>
  <si>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</si>
  <si>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</si>
  <si>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</si>
  <si>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</si>
  <si>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</si>
  <si>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</si>
  <si>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</si>
  <si>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</si>
  <si>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</si>
  <si>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</si>
  <si>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</si>
  <si>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</si>
  <si>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</si>
  <si>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</si>
  <si>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</si>
  <si>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</si>
  <si>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</si>
  <si>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</si>
  <si>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</si>
  <si>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</si>
  <si>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</si>
  <si>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</si>
  <si>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</si>
  <si>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</si>
  <si>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</si>
  <si>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</si>
  <si>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</si>
  <si>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</si>
  <si>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</si>
  <si>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</si>
  <si>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</si>
  <si>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</si>
  <si>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</si>
  <si>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</si>
  <si>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</si>
  <si>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</si>
  <si>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</si>
  <si>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</si>
  <si>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</si>
  <si>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</si>
  <si>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</si>
  <si>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</si>
  <si>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</si>
  <si>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</si>
  <si>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</si>
  <si>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</si>
  <si>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</si>
  <si>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</si>
  <si>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</si>
  <si>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</si>
  <si>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</si>
  <si>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</si>
  <si>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</si>
  <si>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</si>
  <si>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</si>
  <si>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</si>
  <si>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</si>
  <si>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</si>
  <si>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</si>
  <si>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</si>
  <si>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</si>
  <si>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</si>
  <si>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</si>
  <si>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</si>
  <si>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</si>
  <si>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</si>
  <si>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</si>
  <si>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</si>
  <si>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</si>
  <si>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</si>
  <si>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</si>
  <si>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</si>
  <si>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</si>
  <si>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</si>
  <si>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</si>
  <si>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</si>
  <si>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</si>
  <si>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</si>
  <si>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</si>
  <si>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</si>
  <si>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</si>
  <si>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</si>
  <si>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</si>
  <si>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</si>
  <si>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</si>
  <si>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</si>
  <si>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</si>
  <si>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</si>
  <si>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</si>
  <si>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</si>
  <si>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</si>
  <si>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</si>
  <si>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</si>
  <si>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</si>
  <si>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</si>
  <si>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</si>
  <si>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</si>
  <si>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</si>
  <si>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</si>
  <si>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</si>
  <si>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</si>
  <si>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</si>
  <si>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</si>
  <si>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</si>
  <si>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</si>
  <si>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</si>
  <si>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</si>
  <si>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</si>
  <si>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</si>
  <si>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</si>
  <si>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</si>
  <si>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</si>
  <si>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</si>
  <si>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</si>
  <si>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</si>
  <si>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</si>
  <si>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</si>
  <si>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</si>
  <si>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</si>
  <si>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</si>
  <si>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</si>
  <si>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</si>
  <si>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</si>
  <si>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</si>
  <si>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</si>
  <si>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</si>
  <si>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</si>
  <si>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</si>
  <si>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</si>
  <si>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</si>
  <si>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</si>
  <si>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</si>
  <si>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</si>
  <si>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</si>
  <si>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</si>
  <si>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</si>
  <si>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</si>
  <si>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</si>
  <si>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</si>
  <si>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</si>
  <si>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</si>
  <si>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</si>
  <si>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</si>
  <si>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</si>
  <si>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</si>
  <si>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</si>
  <si>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</si>
  <si>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</si>
  <si>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</si>
  <si>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</si>
  <si>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</si>
  <si>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</si>
  <si>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</si>
  <si>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</si>
  <si>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</si>
  <si>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</si>
  <si>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</si>
  <si>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</si>
  <si>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</si>
  <si>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</si>
  <si>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</si>
  <si>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</si>
  <si>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</si>
  <si>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</si>
  <si>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</si>
  <si>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</si>
  <si>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</si>
  <si>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</si>
  <si>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</si>
  <si>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</si>
  <si>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</si>
  <si>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</si>
  <si>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</si>
  <si>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</si>
  <si>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</si>
  <si>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</si>
  <si>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</si>
  <si>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</si>
  <si>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</si>
  <si>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</si>
  <si>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</si>
  <si>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</si>
  <si>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</si>
  <si>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</si>
  <si>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</si>
  <si>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</si>
  <si>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</si>
  <si>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</si>
  <si>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</si>
  <si>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</si>
  <si>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</si>
  <si>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</si>
  <si>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</si>
  <si>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</si>
  <si>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</si>
  <si>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</si>
  <si>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</si>
  <si>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</si>
  <si>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</si>
  <si>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</si>
  <si>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</si>
  <si>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</si>
  <si>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</si>
  <si>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</si>
  <si>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</si>
  <si>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</si>
  <si>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</si>
  <si>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</si>
  <si>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</si>
  <si>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</si>
  <si>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</si>
  <si>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</si>
  <si>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</si>
  <si>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</si>
  <si>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</si>
  <si>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</si>
  <si>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</si>
  <si>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</si>
  <si>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</si>
  <si>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</si>
  <si>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</si>
  <si>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</si>
  <si>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</si>
  <si>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</si>
  <si>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</si>
  <si>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</si>
  <si>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</si>
  <si>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</si>
  <si>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</si>
  <si>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</si>
  <si>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</si>
  <si>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</si>
  <si>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</si>
  <si>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</si>
  <si>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</si>
  <si>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</si>
  <si>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</si>
  <si>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</si>
  <si>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</si>
  <si>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</si>
  <si>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</si>
  <si>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</si>
  <si>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</si>
  <si>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</si>
  <si>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</si>
  <si>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</si>
  <si>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</si>
  <si>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</si>
  <si>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</si>
  <si>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</si>
  <si>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</si>
  <si>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</si>
  <si>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</si>
  <si>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</si>
  <si>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</si>
  <si>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</si>
  <si>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</si>
  <si>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</si>
  <si>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</si>
  <si>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</si>
  <si>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</si>
  <si>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</si>
  <si>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</si>
  <si>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</si>
  <si>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</si>
  <si>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</si>
  <si>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</si>
  <si>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</si>
  <si>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</si>
  <si>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</si>
  <si>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</si>
  <si>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</si>
  <si>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</si>
  <si>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</si>
  <si>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</si>
  <si>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</si>
  <si>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</si>
  <si>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</si>
  <si>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</si>
  <si>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</si>
  <si>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</si>
  <si>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</si>
  <si>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</si>
  <si>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</si>
  <si>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</si>
  <si>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</si>
  <si>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</si>
  <si>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</si>
  <si>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</si>
  <si>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</si>
  <si>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</si>
  <si>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</si>
  <si>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</si>
  <si>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</si>
  <si>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</si>
  <si>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</si>
  <si>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</si>
  <si>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</si>
  <si>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</si>
  <si>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</si>
  <si>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</si>
  <si>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</si>
  <si>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</si>
  <si>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</si>
  <si>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</si>
  <si>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</si>
  <si>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</si>
  <si>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</si>
  <si>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</si>
  <si>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</si>
  <si>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</si>
  <si>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</si>
  <si>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</si>
  <si>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</si>
  <si>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</si>
  <si>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</si>
  <si>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</si>
  <si>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</si>
  <si>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</si>
  <si>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</si>
  <si>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</si>
  <si>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</si>
  <si>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</si>
  <si>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</si>
  <si>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</si>
  <si>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</si>
  <si>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</si>
  <si>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</si>
  <si>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</si>
  <si>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</si>
  <si>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</si>
  <si>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</si>
  <si>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</si>
  <si>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</si>
  <si>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</si>
  <si>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</si>
  <si>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</si>
  <si>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</si>
  <si>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</si>
  <si>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</si>
  <si>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</si>
  <si>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</si>
  <si>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</si>
  <si>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</si>
  <si>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</si>
  <si>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</si>
  <si>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</si>
  <si>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</si>
  <si>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</si>
  <si>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</si>
  <si>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</si>
  <si>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</si>
  <si>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</si>
  <si>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</si>
  <si>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</si>
  <si>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</si>
  <si>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</si>
  <si>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</si>
  <si>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</si>
  <si>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</si>
  <si>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</si>
  <si>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</si>
  <si>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</si>
  <si>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</si>
  <si>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</si>
  <si>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</si>
  <si>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</si>
  <si>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</si>
  <si>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</si>
  <si>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</si>
  <si>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</si>
  <si>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</si>
  <si>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</si>
  <si>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</si>
  <si>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</si>
  <si>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</si>
  <si>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</si>
  <si>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</si>
  <si>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</si>
  <si>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</si>
  <si>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</si>
  <si>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</si>
  <si>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</si>
  <si>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</si>
  <si>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</si>
  <si>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</si>
  <si>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</si>
  <si>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</si>
  <si>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</si>
  <si>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</si>
  <si>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</si>
  <si>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</si>
  <si>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</si>
  <si>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</si>
  <si>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</si>
  <si>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</si>
  <si>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</si>
  <si>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</si>
  <si>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</si>
  <si>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</si>
  <si>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</si>
  <si>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</si>
  <si>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</si>
  <si>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</si>
  <si>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</si>
  <si>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</si>
  <si>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</si>
  <si>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</si>
  <si>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</si>
  <si>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</si>
  <si>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</si>
  <si>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</si>
  <si>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</si>
  <si>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</si>
  <si>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</si>
  <si>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</si>
  <si>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</si>
  <si>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</si>
  <si>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</si>
  <si>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</si>
  <si>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</si>
  <si>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</si>
  <si>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</si>
  <si>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</si>
  <si>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</si>
  <si>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</si>
  <si>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</si>
  <si>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</si>
  <si>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</si>
  <si>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</si>
  <si>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</si>
  <si>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</si>
  <si>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</si>
  <si>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</si>
  <si>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</si>
  <si>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</si>
  <si>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</si>
  <si>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</si>
  <si>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</si>
  <si>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</si>
  <si>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</si>
  <si>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</si>
  <si>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</si>
  <si>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</si>
  <si>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</si>
  <si>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</si>
  <si>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</si>
  <si>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</si>
  <si>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</si>
  <si>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</si>
  <si>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</si>
  <si>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</si>
  <si>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</si>
  <si>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</si>
  <si>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</si>
  <si>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</si>
  <si>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</si>
  <si>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</si>
  <si>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</si>
  <si>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</si>
  <si>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</si>
  <si>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</si>
  <si>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</si>
  <si>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</si>
  <si>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</si>
  <si>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</si>
  <si>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</si>
  <si>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</si>
  <si>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</si>
  <si>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</si>
  <si>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</si>
  <si>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</si>
  <si>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</si>
  <si>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</si>
  <si>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</si>
  <si>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</si>
  <si>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</si>
  <si>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</si>
  <si>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</si>
  <si>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</si>
  <si>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</si>
  <si>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</si>
  <si>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</si>
  <si>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</si>
  <si>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</si>
  <si>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</si>
  <si>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</si>
  <si>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</si>
  <si>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</si>
  <si>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</si>
  <si>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</si>
  <si>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</si>
  <si>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</si>
  <si>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</si>
  <si>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</si>
  <si>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</si>
  <si>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</si>
  <si>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</si>
  <si>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</si>
  <si>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</si>
  <si>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</si>
  <si>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</si>
  <si>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</si>
  <si>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</si>
  <si>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</si>
  <si>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</si>
  <si>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</si>
  <si>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</si>
  <si>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</si>
  <si>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</si>
  <si>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</si>
  <si>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</si>
  <si>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</si>
  <si>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</si>
  <si>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</si>
  <si>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</si>
  <si>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</si>
  <si>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</si>
  <si>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</si>
  <si>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</si>
  <si>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</si>
  <si>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</si>
  <si>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</si>
  <si>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</si>
  <si>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</si>
  <si>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</si>
  <si>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</si>
  <si>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</si>
  <si>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</si>
  <si>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</si>
  <si>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</si>
  <si>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</si>
  <si>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</si>
  <si>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</si>
  <si>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</si>
  <si>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</si>
  <si>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</si>
  <si>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</si>
  <si>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</si>
  <si>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</si>
  <si>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</si>
  <si>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</si>
  <si>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</si>
  <si>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</si>
  <si>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</si>
  <si>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</si>
  <si>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</si>
  <si>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</si>
  <si>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</si>
  <si>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</si>
  <si>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</si>
  <si>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</si>
  <si>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</si>
  <si>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</si>
  <si>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</si>
  <si>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</si>
  <si>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</si>
  <si>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</si>
  <si>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</si>
  <si>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</si>
  <si>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</si>
  <si>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</si>
  <si>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</si>
  <si>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</si>
  <si>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</si>
  <si>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</si>
  <si>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</si>
  <si>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</si>
  <si>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</si>
  <si>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</si>
  <si>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</si>
  <si>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</si>
  <si>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</si>
  <si>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</si>
  <si>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</si>
  <si>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</si>
  <si>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</si>
  <si>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</si>
  <si>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</si>
  <si>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</si>
  <si>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</si>
  <si>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</si>
  <si>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</si>
  <si>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</si>
  <si>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</si>
  <si>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</si>
  <si>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</si>
  <si>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</si>
  <si>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</si>
  <si>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</si>
  <si>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</si>
  <si>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</si>
  <si>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</si>
  <si>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</si>
  <si>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</si>
  <si>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</si>
  <si>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</si>
  <si>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</si>
  <si>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</si>
  <si>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</si>
  <si>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</si>
  <si>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</si>
  <si>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</si>
  <si>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</si>
  <si>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</si>
  <si>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</si>
  <si>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</si>
  <si>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</si>
  <si>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</si>
  <si>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</si>
  <si>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</si>
  <si>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</si>
  <si>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</si>
  <si>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</si>
  <si>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</si>
  <si>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</si>
  <si>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</si>
  <si>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</si>
  <si>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</si>
  <si>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</si>
  <si>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</si>
  <si>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</si>
  <si>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</si>
  <si>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</si>
  <si>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</si>
  <si>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</si>
  <si>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</si>
  <si>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</si>
  <si>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</si>
  <si>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</si>
  <si>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</si>
  <si>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</si>
  <si>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</si>
  <si>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</si>
  <si>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</si>
  <si>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</si>
  <si>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</si>
  <si>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</si>
  <si>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</si>
  <si>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</si>
  <si>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</si>
  <si>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</si>
  <si>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</si>
  <si>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</si>
  <si>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</si>
  <si>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</si>
  <si>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</si>
  <si>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</si>
  <si>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</si>
  <si>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</si>
  <si>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</si>
  <si>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</si>
  <si>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</si>
  <si>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</si>
  <si>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</si>
  <si>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</si>
  <si>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</si>
  <si>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</si>
  <si>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</si>
  <si>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</si>
  <si>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</si>
  <si>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</si>
  <si>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</si>
  <si>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</si>
  <si>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</si>
  <si>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</si>
  <si>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</si>
  <si>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</si>
  <si>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</si>
  <si>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</si>
  <si>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</si>
  <si>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</si>
  <si>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</si>
  <si>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</si>
  <si>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</si>
  <si>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</si>
  <si>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</si>
  <si>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</si>
  <si>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</si>
  <si>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</si>
  <si>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</si>
  <si>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</si>
  <si>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</si>
  <si>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</si>
  <si>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</si>
  <si>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</si>
  <si>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</si>
  <si>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</si>
  <si>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</si>
  <si>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</si>
  <si>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</si>
  <si>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</si>
  <si>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</si>
  <si>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</si>
  <si>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</si>
  <si>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</si>
  <si>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</si>
  <si>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</si>
  <si>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</si>
  <si>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</si>
  <si>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</si>
  <si>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</si>
  <si>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</si>
  <si>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</si>
  <si>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</si>
  <si>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</si>
  <si>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</si>
  <si>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</si>
  <si>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</si>
  <si>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</si>
  <si>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</si>
  <si>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</si>
  <si>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</si>
  <si>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</si>
  <si>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</si>
  <si>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</si>
  <si>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</si>
  <si>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</si>
  <si>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</si>
  <si>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</si>
  <si>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</si>
  <si>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</si>
  <si>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</si>
  <si>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</si>
  <si>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</si>
  <si>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</si>
  <si>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</si>
  <si>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</si>
  <si>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</si>
  <si>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</si>
  <si>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</si>
  <si>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</si>
  <si>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</si>
  <si>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</si>
  <si>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</si>
  <si>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</si>
  <si>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</si>
  <si>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</si>
  <si>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</si>
  <si>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</si>
  <si>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</si>
  <si>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</si>
  <si>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</si>
  <si>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</si>
  <si>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</si>
  <si>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</si>
  <si>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</si>
  <si>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</si>
  <si>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</si>
  <si>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</si>
  <si>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</si>
  <si>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</si>
  <si>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</si>
  <si>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</si>
  <si>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</si>
  <si>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</si>
  <si>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</si>
  <si>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</si>
  <si>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</si>
  <si>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</si>
  <si>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</si>
  <si>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</si>
  <si>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</si>
  <si>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</si>
  <si>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</si>
  <si>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</si>
  <si>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</si>
  <si>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</si>
  <si>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</si>
  <si>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</si>
  <si>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</si>
  <si>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</si>
  <si>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</si>
  <si>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</si>
  <si>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</si>
  <si>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</si>
  <si>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</si>
  <si>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</si>
  <si>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</si>
  <si>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</si>
  <si>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</si>
  <si>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</si>
  <si>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</si>
  <si>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</si>
  <si>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</si>
  <si>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</si>
  <si>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</si>
  <si>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</si>
  <si>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</si>
  <si>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</si>
  <si>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</si>
  <si>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</si>
  <si>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</si>
  <si>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</si>
  <si>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</si>
  <si>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</si>
  <si>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</si>
  <si>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</si>
  <si>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</si>
  <si>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</si>
  <si>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</si>
  <si>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</si>
  <si>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</si>
  <si>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</si>
  <si>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</si>
  <si>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</si>
  <si>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</si>
  <si>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</si>
  <si>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</si>
  <si>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</si>
  <si>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</si>
  <si>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</si>
  <si>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</si>
  <si>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</si>
  <si>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</si>
  <si>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</si>
  <si>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</si>
  <si>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</si>
  <si>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</si>
  <si>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</si>
  <si>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</si>
  <si>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</si>
  <si>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</si>
  <si>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</si>
  <si>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</si>
  <si>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</si>
  <si>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</si>
  <si>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</si>
  <si>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</si>
  <si>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</si>
  <si>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</si>
  <si>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</si>
  <si>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</si>
  <si>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</si>
  <si>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</si>
  <si>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</si>
  <si>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</si>
  <si>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</si>
  <si>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</si>
  <si>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</si>
  <si>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</si>
  <si>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</si>
  <si>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</si>
  <si>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</si>
  <si>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</si>
  <si>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</si>
  <si>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</si>
  <si>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</si>
  <si>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</si>
  <si>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</si>
  <si>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</si>
  <si>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</si>
  <si>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</si>
  <si>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</si>
  <si>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</si>
  <si>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</si>
  <si>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</si>
  <si>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</si>
  <si>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</si>
  <si>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</si>
  <si>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</si>
  <si>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</si>
  <si>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</si>
  <si>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</si>
  <si>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</si>
  <si>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</si>
  <si>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</si>
  <si>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</si>
  <si>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</si>
  <si>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</si>
  <si>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</si>
  <si>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</si>
  <si>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</si>
  <si>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</si>
  <si>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</si>
  <si>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</si>
  <si>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</si>
  <si>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</si>
  <si>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</si>
  <si>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</si>
  <si>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</si>
  <si>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</si>
  <si>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</si>
  <si>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</si>
  <si>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</si>
  <si>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</si>
  <si>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</si>
  <si>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</si>
  <si>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</si>
  <si>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</si>
  <si>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</si>
  <si>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</si>
  <si>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</si>
  <si>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</si>
  <si>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</si>
  <si>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</si>
  <si>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</si>
  <si>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</si>
  <si>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</si>
  <si>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</si>
  <si>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</si>
  <si>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</si>
  <si>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</si>
  <si>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</si>
  <si>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</si>
  <si>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</si>
  <si>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</si>
  <si>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</si>
  <si>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</si>
  <si>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</si>
  <si>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</si>
  <si>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</si>
  <si>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</si>
  <si>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</si>
  <si>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</si>
  <si>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</si>
  <si>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</si>
  <si>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</si>
  <si>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</si>
  <si>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</si>
  <si>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</si>
  <si>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</si>
  <si>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</si>
  <si>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</si>
  <si>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</si>
  <si>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</si>
  <si>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</si>
  <si>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</si>
  <si>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</si>
  <si>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</si>
  <si>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</si>
  <si>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</si>
  <si>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</si>
  <si>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</si>
  <si>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</si>
  <si>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</si>
  <si>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</si>
  <si>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</si>
  <si>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</si>
  <si>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</si>
  <si>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</si>
  <si>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</si>
  <si>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</si>
  <si>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</si>
  <si>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</si>
  <si>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</si>
  <si>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</si>
  <si>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</si>
  <si>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</si>
  <si>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</si>
  <si>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</si>
  <si>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</si>
  <si>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</si>
  <si>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</si>
  <si>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</si>
  <si>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</si>
  <si>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</si>
  <si>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</si>
  <si>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</si>
  <si>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</si>
  <si>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</si>
  <si>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</si>
  <si>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</si>
  <si>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</si>
  <si>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</si>
  <si>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</si>
  <si>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</si>
  <si>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</si>
  <si>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</si>
  <si>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</si>
  <si>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</si>
  <si>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</si>
  <si>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</si>
  <si>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</si>
  <si>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</si>
  <si>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</si>
  <si>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</si>
  <si>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</si>
  <si>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</si>
  <si>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</si>
  <si>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</si>
  <si>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</si>
  <si>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</si>
  <si>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</si>
  <si>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</si>
  <si>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</si>
  <si>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</si>
  <si>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</si>
  <si>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</si>
  <si>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</si>
  <si>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</si>
  <si>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</si>
  <si>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</si>
  <si>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</si>
  <si>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</si>
  <si>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</si>
  <si>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</si>
  <si>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</si>
  <si>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</si>
  <si>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</si>
  <si>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</si>
  <si>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</si>
  <si>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</si>
  <si>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</si>
  <si>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</si>
  <si>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</si>
  <si>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</si>
  <si>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</si>
  <si>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</si>
  <si>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</si>
  <si>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</si>
  <si>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</si>
  <si>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</si>
  <si>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</si>
  <si>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</si>
  <si>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</si>
  <si>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</si>
  <si>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</si>
  <si>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</si>
  <si>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</si>
  <si>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</si>
  <si>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</si>
  <si>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</si>
  <si>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</si>
  <si>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</si>
  <si>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</si>
  <si>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</si>
  <si>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</si>
  <si>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</si>
  <si>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</si>
  <si>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</si>
  <si>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</si>
  <si>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</si>
  <si>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</si>
  <si>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</si>
  <si>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</si>
  <si>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</si>
  <si>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</si>
  <si>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</si>
  <si>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</si>
  <si>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</si>
  <si>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</si>
  <si>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</si>
  <si>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</si>
  <si>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</si>
  <si>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</si>
  <si>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</si>
  <si>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</si>
  <si>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</si>
  <si>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</si>
  <si>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</si>
  <si>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</si>
  <si>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</si>
  <si>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</si>
  <si>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</si>
  <si>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</si>
  <si>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</si>
  <si>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</si>
  <si>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</si>
  <si>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</si>
  <si>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</si>
  <si>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</si>
  <si>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</si>
  <si>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</si>
  <si>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</si>
  <si>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</si>
  <si>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</si>
  <si>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</si>
  <si>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</si>
  <si>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</si>
  <si>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</si>
  <si>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</si>
  <si>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</si>
  <si>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</si>
  <si>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</si>
  <si>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</si>
  <si>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</si>
  <si>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</si>
  <si>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</si>
  <si>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</si>
  <si>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</si>
  <si>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</si>
  <si>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</si>
  <si>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</si>
  <si>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</si>
  <si>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</si>
  <si>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</si>
  <si>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</si>
  <si>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</si>
  <si>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</si>
  <si>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</si>
  <si>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</si>
  <si>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</si>
  <si>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</si>
  <si>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</si>
  <si>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</si>
  <si>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</si>
  <si>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</si>
  <si>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</si>
  <si>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</si>
  <si>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</si>
  <si>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</si>
  <si>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</si>
  <si>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</si>
  <si>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</si>
  <si>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</si>
  <si>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</si>
  <si>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</si>
  <si>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</si>
  <si>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</si>
  <si>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</si>
  <si>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</si>
  <si>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</si>
  <si>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</si>
  <si>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</si>
  <si>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</si>
  <si>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</si>
  <si>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</si>
  <si>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</si>
  <si>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</si>
  <si>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</si>
  <si>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</si>
  <si>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</si>
  <si>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</si>
  <si>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</si>
  <si>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</si>
  <si>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</si>
  <si>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</si>
  <si>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</si>
  <si>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</si>
  <si>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</si>
  <si>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</si>
  <si>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</si>
  <si>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</si>
  <si>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</si>
  <si>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</si>
  <si>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</si>
  <si>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</si>
  <si>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</si>
  <si>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</si>
  <si>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</si>
  <si>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</si>
  <si>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</si>
  <si>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</si>
  <si>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</si>
  <si>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</si>
  <si>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</si>
  <si>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</si>
  <si>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</si>
  <si>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</si>
  <si>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</si>
  <si>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</si>
  <si>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</si>
  <si>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</si>
  <si>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</si>
  <si>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</si>
  <si>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</si>
  <si>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</si>
  <si>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</si>
  <si>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</si>
  <si>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</si>
  <si>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</si>
  <si>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</si>
  <si>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</si>
  <si>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</si>
  <si>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</si>
  <si>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</si>
  <si>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</si>
  <si>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</si>
  <si>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</si>
  <si>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</si>
  <si>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</si>
  <si>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</si>
  <si>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</si>
  <si>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</si>
  <si>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</si>
  <si>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</si>
  <si>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</si>
  <si>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</si>
  <si>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</si>
  <si>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</si>
  <si>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</si>
  <si>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</si>
  <si>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</si>
  <si>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</si>
  <si>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</si>
  <si>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</si>
  <si>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</si>
  <si>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</si>
  <si>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</si>
  <si>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</si>
  <si>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</si>
  <si>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</si>
  <si>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</si>
  <si>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</si>
  <si>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</si>
  <si>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</si>
  <si>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</si>
  <si>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</si>
  <si>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</si>
  <si>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</si>
  <si>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</si>
  <si>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</si>
  <si>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</si>
  <si>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</si>
  <si>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</si>
  <si>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</si>
  <si>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</si>
  <si>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</si>
  <si>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</si>
  <si>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</si>
  <si>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</si>
  <si>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</si>
  <si>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</si>
  <si>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</si>
  <si>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</si>
  <si>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</si>
  <si>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</si>
  <si>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</si>
  <si>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</si>
  <si>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</si>
  <si>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</si>
  <si>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</si>
  <si>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</si>
  <si>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</si>
  <si>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</si>
  <si>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</si>
  <si>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</si>
  <si>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</si>
  <si>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</si>
  <si>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</si>
  <si>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</si>
  <si>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</si>
  <si>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</si>
  <si>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</si>
  <si>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</si>
  <si>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</si>
  <si>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</si>
  <si>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</si>
  <si>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</si>
  <si>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</si>
  <si>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</si>
  <si>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</si>
  <si>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</si>
  <si>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</si>
  <si>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</si>
  <si>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</si>
  <si>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</si>
  <si>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</si>
  <si>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</si>
  <si>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</si>
  <si>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</si>
  <si>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</si>
  <si>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</si>
  <si>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</si>
  <si>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</si>
  <si>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</si>
  <si>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</si>
  <si>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</si>
  <si>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</si>
  <si>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</si>
  <si>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</si>
  <si>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</si>
  <si>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</si>
  <si>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</si>
  <si>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</si>
  <si>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</si>
  <si>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</si>
  <si>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</si>
  <si>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</si>
  <si>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</si>
  <si>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</si>
  <si>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</si>
  <si>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</si>
  <si>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</si>
  <si>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</si>
  <si>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</si>
  <si>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</si>
  <si>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</si>
  <si>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</si>
  <si>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</si>
  <si>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</si>
  <si>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</si>
  <si>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</si>
  <si>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</si>
  <si>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</si>
  <si>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</si>
  <si>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</si>
  <si>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</si>
  <si>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</si>
  <si>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</si>
  <si>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</si>
  <si>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</si>
  <si>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</si>
  <si>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</si>
  <si>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</si>
  <si>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</si>
  <si>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</si>
  <si>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</si>
  <si>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</si>
  <si>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</si>
  <si>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</si>
  <si>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</si>
  <si>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</si>
  <si>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</si>
  <si>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</si>
  <si>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</si>
  <si>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</si>
  <si>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</si>
  <si>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</si>
  <si>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</si>
  <si>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</si>
  <si>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</si>
  <si>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</si>
  <si>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</si>
  <si>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</si>
  <si>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</si>
  <si>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</si>
  <si>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</si>
  <si>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</si>
  <si>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</si>
  <si>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</si>
  <si>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</si>
  <si>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</si>
  <si>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</si>
  <si>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</si>
  <si>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</si>
  <si>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</si>
  <si>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</si>
  <si>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</si>
  <si>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</si>
  <si>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</si>
  <si>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</si>
  <si>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</si>
  <si>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</si>
  <si>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</si>
  <si>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</si>
  <si>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</si>
  <si>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</si>
  <si>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</si>
  <si>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</si>
  <si>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</si>
  <si>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</si>
  <si>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</si>
  <si>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</si>
  <si>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</si>
  <si>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</si>
  <si>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</si>
  <si>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</si>
  <si>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</si>
  <si>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</si>
  <si>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</si>
  <si>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</si>
  <si>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</si>
  <si>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</si>
  <si>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</si>
  <si>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</si>
  <si>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</si>
  <si>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</si>
  <si>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</si>
  <si>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</si>
  <si>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</si>
  <si>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</si>
  <si>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</si>
  <si>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</si>
  <si>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</si>
  <si>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</si>
  <si>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</si>
  <si>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</si>
  <si>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</si>
  <si>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</si>
  <si>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</si>
  <si>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</si>
  <si>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</si>
  <si>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</si>
  <si>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</si>
  <si>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</si>
  <si>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</si>
  <si>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</si>
  <si>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</si>
  <si>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</si>
  <si>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</si>
  <si>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</si>
  <si>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</si>
  <si>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</si>
  <si>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</si>
  <si>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</si>
  <si>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</si>
  <si>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</si>
  <si>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</si>
  <si>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</si>
  <si>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</si>
  <si>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</si>
  <si>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</si>
  <si>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</si>
  <si>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</si>
  <si>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</si>
  <si>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</si>
  <si>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</si>
  <si>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</si>
  <si>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</si>
  <si>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</si>
  <si>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</si>
  <si>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</si>
  <si>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</si>
  <si>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</si>
  <si>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</si>
  <si>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</si>
  <si>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</si>
  <si>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</si>
  <si>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</si>
  <si>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</si>
  <si>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</si>
  <si>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</si>
  <si>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</si>
  <si>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</si>
  <si>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</si>
  <si>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</si>
  <si>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</si>
  <si>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</si>
  <si>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</si>
  <si>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</si>
  <si>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</si>
  <si>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</si>
  <si>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</si>
  <si>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</si>
  <si>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</si>
  <si>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</si>
  <si>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</si>
  <si>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</si>
  <si>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</si>
  <si>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</si>
  <si>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</si>
  <si>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</si>
  <si>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</si>
  <si>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</si>
  <si>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</si>
  <si>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</si>
  <si>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</si>
  <si>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</si>
  <si>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</si>
  <si>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</si>
  <si>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</si>
  <si>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</si>
  <si>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</si>
  <si>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</si>
  <si>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</si>
  <si>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</si>
  <si>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</si>
  <si>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</si>
  <si>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</si>
  <si>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</si>
  <si>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</si>
  <si>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</si>
  <si>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</si>
  <si>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</si>
  <si>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</si>
  <si>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</si>
  <si>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</si>
  <si>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</si>
  <si>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</si>
  <si>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</si>
  <si>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</si>
  <si>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</si>
  <si>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</si>
  <si>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</si>
  <si>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</si>
  <si>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</si>
  <si>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</si>
  <si>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</si>
  <si>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</si>
  <si>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</si>
  <si>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</si>
  <si>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</si>
  <si>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</si>
  <si>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</si>
  <si>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</si>
  <si>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</si>
  <si>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</si>
  <si>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</si>
  <si>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</si>
  <si>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</si>
  <si>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</si>
  <si>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</si>
  <si>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</si>
  <si>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</si>
  <si>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</si>
  <si>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</si>
  <si>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</si>
  <si>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</si>
  <si>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</si>
  <si>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</si>
  <si>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</si>
  <si>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</si>
  <si>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</si>
  <si>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</si>
  <si>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</si>
  <si>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</si>
  <si>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</si>
  <si>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</si>
  <si>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</si>
  <si>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</si>
  <si>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</si>
  <si>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</si>
  <si>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</si>
  <si>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</si>
  <si>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</si>
  <si>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</si>
  <si>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</si>
  <si>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</si>
  <si>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</si>
  <si>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</si>
  <si>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</si>
  <si>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</si>
  <si>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</si>
  <si>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</si>
  <si>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</si>
  <si>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</si>
  <si>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</si>
  <si>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</si>
  <si>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</si>
  <si>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</si>
  <si>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</si>
  <si>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</si>
  <si>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</si>
  <si>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</si>
  <si>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</si>
  <si>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</si>
  <si>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</si>
  <si>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</si>
  <si>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</si>
  <si>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</si>
  <si>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</si>
  <si>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</si>
  <si>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</si>
  <si>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</si>
  <si>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</si>
  <si>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</si>
  <si>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</si>
  <si>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</si>
  <si>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</si>
  <si>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</si>
  <si>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</si>
  <si>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</si>
  <si>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</si>
  <si>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</si>
  <si>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</si>
  <si>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</si>
  <si>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</si>
  <si>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</si>
  <si>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</si>
  <si>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</si>
  <si>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</si>
  <si>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</si>
  <si>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</si>
  <si>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</si>
  <si>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</si>
  <si>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</si>
  <si>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</si>
  <si>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</si>
  <si>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</si>
  <si>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</si>
  <si>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</si>
  <si>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</si>
  <si>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</si>
  <si>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</si>
  <si>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</si>
  <si>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</si>
  <si>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</si>
  <si>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</si>
  <si>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</si>
  <si>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</si>
  <si>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</si>
  <si>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</si>
  <si>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</si>
  <si>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</si>
  <si>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</si>
  <si>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</si>
  <si>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</si>
  <si>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</si>
  <si>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</si>
  <si>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</si>
  <si>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</si>
  <si>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</si>
  <si>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</si>
  <si>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</si>
  <si>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</si>
  <si>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</si>
  <si>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</si>
  <si>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</si>
  <si>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</si>
  <si>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</si>
  <si>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</si>
  <si>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</si>
  <si>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</si>
  <si>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</si>
  <si>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</si>
  <si>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</si>
  <si>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</si>
  <si>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</si>
  <si>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</si>
  <si>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</si>
  <si>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</si>
  <si>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</si>
  <si>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</si>
  <si>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</si>
  <si>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</si>
  <si>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</si>
  <si>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</si>
  <si>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</si>
  <si>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</si>
  <si>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</si>
  <si>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</si>
  <si>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</si>
  <si>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</si>
  <si>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</si>
  <si>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</si>
  <si>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</si>
  <si>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</si>
  <si>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</si>
  <si>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</si>
  <si>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</si>
  <si>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</si>
  <si>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</si>
  <si>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</si>
  <si>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</si>
  <si>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</si>
  <si>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</si>
  <si>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</si>
  <si>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</si>
  <si>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</si>
  <si>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</si>
  <si>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</si>
  <si>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</si>
  <si>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</si>
  <si>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</si>
  <si>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</si>
  <si>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</si>
  <si>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</si>
  <si>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</si>
  <si>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</si>
  <si>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</si>
  <si>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</si>
  <si>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</si>
  <si>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</si>
  <si>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</si>
  <si>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</si>
  <si>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</si>
  <si>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</si>
  <si>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</si>
  <si>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</si>
  <si>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</si>
  <si>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</si>
  <si>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</si>
  <si>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</si>
  <si>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</si>
  <si>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</si>
  <si>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</si>
  <si>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</si>
  <si>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</si>
  <si>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</si>
  <si>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</si>
  <si>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</si>
  <si>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</si>
  <si>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</si>
  <si>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</si>
  <si>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</si>
  <si>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</si>
  <si>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</si>
  <si>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</si>
  <si>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</si>
  <si>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</si>
  <si>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</si>
  <si>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</si>
  <si>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</si>
  <si>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</si>
  <si>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</si>
  <si>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</si>
  <si>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</si>
  <si>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</si>
  <si>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</si>
  <si>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</si>
  <si>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</si>
  <si>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</si>
  <si>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</si>
  <si>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</si>
  <si>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</si>
  <si>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</si>
  <si>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</si>
  <si>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</si>
  <si>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</si>
  <si>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</si>
  <si>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</si>
  <si>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</si>
  <si>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</si>
  <si>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</si>
  <si>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</si>
  <si>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</si>
  <si>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</si>
  <si>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</si>
  <si>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</si>
  <si>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</si>
  <si>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</si>
  <si>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</si>
  <si>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</si>
  <si>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</si>
  <si>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</si>
  <si>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</si>
  <si>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</si>
  <si>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</si>
  <si>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</si>
  <si>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</si>
  <si>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</si>
  <si>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</si>
  <si>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</si>
  <si>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</si>
  <si>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</si>
  <si>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</si>
  <si>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</si>
  <si>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</si>
  <si>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</si>
  <si>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</si>
  <si>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</si>
  <si>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</si>
  <si>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</si>
  <si>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</si>
  <si>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</si>
  <si>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</si>
  <si>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</si>
  <si>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</si>
  <si>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</si>
  <si>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</si>
  <si>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</si>
  <si>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</si>
  <si>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</si>
  <si>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</si>
  <si>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</si>
  <si>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</si>
  <si>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</si>
  <si>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</si>
  <si>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</si>
  <si>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</si>
  <si>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</si>
  <si>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</si>
  <si>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</si>
  <si>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</si>
  <si>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</si>
  <si>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</si>
  <si>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</si>
  <si>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</si>
  <si>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</si>
  <si>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</si>
  <si>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</si>
  <si>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</si>
  <si>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</si>
  <si>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</si>
  <si>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</si>
  <si>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</si>
  <si>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</si>
  <si>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</si>
  <si>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</si>
  <si>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</si>
  <si>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</si>
  <si>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</si>
  <si>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</si>
  <si>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</si>
  <si>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</si>
  <si>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</si>
  <si>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</si>
  <si>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</si>
  <si>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</si>
  <si>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</si>
  <si>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</si>
  <si>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</si>
  <si>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</si>
  <si>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</si>
  <si>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</si>
  <si>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</si>
  <si>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</si>
  <si>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</si>
  <si>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</si>
  <si>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</si>
  <si>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</si>
  <si>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</si>
  <si>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</si>
  <si>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</si>
  <si>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</si>
  <si>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</si>
  <si>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</si>
  <si>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</si>
  <si>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</si>
  <si>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</si>
  <si>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</si>
  <si>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</si>
  <si>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</si>
  <si>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</si>
  <si>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</si>
  <si>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</si>
  <si>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</si>
  <si>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</si>
  <si>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</si>
  <si>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</si>
  <si>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</si>
  <si>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</si>
  <si>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</si>
  <si>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</si>
  <si>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</si>
  <si>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</si>
  <si>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</si>
  <si>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</si>
  <si>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</si>
  <si>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</si>
  <si>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</si>
  <si>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</si>
  <si>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</si>
  <si>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</si>
  <si>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</si>
  <si>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</si>
  <si>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</si>
  <si>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</si>
  <si>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</si>
  <si>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</si>
  <si>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</si>
  <si>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</si>
  <si>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</si>
  <si>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</si>
  <si>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</si>
  <si>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</si>
  <si>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</si>
  <si>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</si>
  <si>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</si>
  <si>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</si>
  <si>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</si>
  <si>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</si>
  <si>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</si>
  <si>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</si>
  <si>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</si>
  <si>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</si>
  <si>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</si>
  <si>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</si>
  <si>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</si>
  <si>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</si>
  <si>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</si>
  <si>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</si>
  <si>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</si>
  <si>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</si>
  <si>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</si>
  <si>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</si>
  <si>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</si>
  <si>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</si>
  <si>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</si>
  <si>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</si>
  <si>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</si>
  <si>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</si>
  <si>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</si>
  <si>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</si>
  <si>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</si>
  <si>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</si>
  <si>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</si>
  <si>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</si>
  <si>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</si>
  <si>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</si>
  <si>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</si>
  <si>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</si>
  <si>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</si>
  <si>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</si>
  <si>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</si>
  <si>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</si>
  <si>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</si>
  <si>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</si>
  <si>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</si>
  <si>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</si>
  <si>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</si>
  <si>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</si>
  <si>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</si>
  <si>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</si>
  <si>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</si>
  <si>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</si>
  <si>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</si>
  <si>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</si>
  <si>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</si>
  <si>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</si>
  <si>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</si>
  <si>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</si>
  <si>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</si>
  <si>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</si>
  <si>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</si>
  <si>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</si>
  <si>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</si>
  <si>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</si>
  <si>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</si>
  <si>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</si>
  <si>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</si>
  <si>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</si>
  <si>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</si>
  <si>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</si>
  <si>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</si>
  <si>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</si>
  <si>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</si>
  <si>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</si>
  <si>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</si>
  <si>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</si>
  <si>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</si>
  <si>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</si>
  <si>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</si>
  <si>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</si>
  <si>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</si>
  <si>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</si>
  <si>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</si>
  <si>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</si>
  <si>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</si>
  <si>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</si>
  <si>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</si>
  <si>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</si>
  <si>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</si>
  <si>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</si>
  <si>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</si>
  <si>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</si>
  <si>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</si>
  <si>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</si>
  <si>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</si>
  <si>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</si>
  <si>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</si>
  <si>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</si>
  <si>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</si>
  <si>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</si>
  <si>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</si>
  <si>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</si>
  <si>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</si>
  <si>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</si>
  <si>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</si>
  <si>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</si>
  <si>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</si>
  <si>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</si>
  <si>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</si>
  <si>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</si>
  <si>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</si>
  <si>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</si>
  <si>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</si>
  <si>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</si>
  <si>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</si>
  <si>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</si>
  <si>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</si>
  <si>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</si>
  <si>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</si>
  <si>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</si>
  <si>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</si>
  <si>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</si>
  <si>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</si>
  <si>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</si>
  <si>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</si>
  <si>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</si>
  <si>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</si>
  <si>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</si>
  <si>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</si>
  <si>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</si>
  <si>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</si>
  <si>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</si>
  <si>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</si>
  <si>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</si>
  <si>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</si>
  <si>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</si>
  <si>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</si>
  <si>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</si>
  <si>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</si>
  <si>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</si>
  <si>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</si>
  <si>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</si>
  <si>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</si>
  <si>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</si>
  <si>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</si>
  <si>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</si>
  <si>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</si>
  <si>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</si>
  <si>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</si>
  <si>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</si>
  <si>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</si>
  <si>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</si>
  <si>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</si>
  <si>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</si>
  <si>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</si>
  <si>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</si>
  <si>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</si>
  <si>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</si>
  <si>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</si>
  <si>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</si>
  <si>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</si>
  <si>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</si>
  <si>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</si>
  <si>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</si>
  <si>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</si>
  <si>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</si>
  <si>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</si>
  <si>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</si>
  <si>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</si>
  <si>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</si>
  <si>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</si>
  <si>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</si>
  <si>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</si>
  <si>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</si>
  <si>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</si>
  <si>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</si>
  <si>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</si>
  <si>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</si>
  <si>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</si>
  <si>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</si>
  <si>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</si>
  <si>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</si>
  <si>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</si>
  <si>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</si>
  <si>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</si>
  <si>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</si>
  <si>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</si>
  <si>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</si>
  <si>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</si>
  <si>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</si>
  <si>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</si>
  <si>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</si>
  <si>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</si>
  <si>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</si>
  <si>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</si>
  <si>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</si>
  <si>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</si>
  <si>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</si>
  <si>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</si>
  <si>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</si>
  <si>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</si>
  <si>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</si>
  <si>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</si>
  <si>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</si>
  <si>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</si>
  <si>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</si>
  <si>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</si>
  <si>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</si>
  <si>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</si>
  <si>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</si>
  <si>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</si>
  <si>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</si>
  <si>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</si>
  <si>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</si>
  <si>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</si>
  <si>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</si>
  <si>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</si>
  <si>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</si>
  <si>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</si>
  <si>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</si>
  <si>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</si>
  <si>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</si>
  <si>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</si>
  <si>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</si>
  <si>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</si>
  <si>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</si>
  <si>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</si>
  <si>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</si>
  <si>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</si>
  <si>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</si>
  <si>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</si>
  <si>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</si>
  <si>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</si>
  <si>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</si>
  <si>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</si>
  <si>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</si>
  <si>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</si>
  <si>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</si>
  <si>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</si>
  <si>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</si>
  <si>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</si>
  <si>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</si>
  <si>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</si>
  <si>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</si>
  <si>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</si>
  <si>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</si>
  <si>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</si>
  <si>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</si>
  <si>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</si>
  <si>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</si>
  <si>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</si>
  <si>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</si>
  <si>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</si>
  <si>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</si>
  <si>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</si>
  <si>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</si>
  <si>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</si>
  <si>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</si>
  <si>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</si>
  <si>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</si>
  <si>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</si>
  <si>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</si>
  <si>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</si>
  <si>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</si>
  <si>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</si>
  <si>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</si>
  <si>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</si>
  <si>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</si>
  <si>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</si>
  <si>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</si>
  <si>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</si>
  <si>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</si>
  <si>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</si>
  <si>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</si>
  <si>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</si>
  <si>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</si>
  <si>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</si>
  <si>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</si>
  <si>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</si>
  <si>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</si>
  <si>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</si>
  <si>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</si>
  <si>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</si>
  <si>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</si>
  <si>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</si>
  <si>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</si>
  <si>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</si>
  <si>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</si>
  <si>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</si>
  <si>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</si>
  <si>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</si>
  <si>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</si>
  <si>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</si>
  <si>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</si>
  <si>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</si>
  <si>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</si>
  <si>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</si>
  <si>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</si>
  <si>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</si>
  <si>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</si>
  <si>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</si>
  <si>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</si>
  <si>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</si>
  <si>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</si>
  <si>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</si>
  <si>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</si>
  <si>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</si>
  <si>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</si>
  <si>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</si>
  <si>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</si>
  <si>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</si>
  <si>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</si>
  <si>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</si>
  <si>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</si>
  <si>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</si>
  <si>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</si>
  <si>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</si>
  <si>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</si>
  <si>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</si>
  <si>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</si>
  <si>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</si>
  <si>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</si>
  <si>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</si>
  <si>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</si>
  <si>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</si>
  <si>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</si>
  <si>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</si>
  <si>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</si>
  <si>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</si>
  <si>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</si>
  <si>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</si>
  <si>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</si>
  <si>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</si>
  <si>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</si>
  <si>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</si>
  <si>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</si>
  <si>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</si>
  <si>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</si>
  <si>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</si>
  <si>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</si>
  <si>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</si>
  <si>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</si>
  <si>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</si>
  <si>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</si>
  <si>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</si>
  <si>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</si>
  <si>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</si>
  <si>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</si>
  <si>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</si>
  <si>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</si>
  <si>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</si>
  <si>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</si>
  <si>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</si>
  <si>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</si>
  <si>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</si>
  <si>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</si>
  <si>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</si>
  <si>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</si>
  <si>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</si>
  <si>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</si>
  <si>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</si>
  <si>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</si>
  <si>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</si>
  <si>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</si>
  <si>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</si>
  <si>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</si>
  <si>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</si>
  <si>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</si>
  <si>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</si>
  <si>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</si>
  <si>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</si>
  <si>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</si>
  <si>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</si>
  <si>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</si>
  <si>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</si>
  <si>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</si>
  <si>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</si>
  <si>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</si>
  <si>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</si>
  <si>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</si>
  <si>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</si>
  <si>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</si>
  <si>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</si>
  <si>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</si>
  <si>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</si>
  <si>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</si>
  <si>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</si>
  <si>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</si>
  <si>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</si>
  <si>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</si>
  <si>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</si>
  <si>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</si>
  <si>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</si>
  <si>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</si>
  <si>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</si>
  <si>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</si>
  <si>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</si>
  <si>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</si>
  <si>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</si>
  <si>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</si>
  <si>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</si>
  <si>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</si>
  <si>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</si>
  <si>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</si>
  <si>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</si>
  <si>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</si>
  <si>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</si>
  <si>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</si>
  <si>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</si>
  <si>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</si>
  <si>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</si>
  <si>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</si>
  <si>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</si>
  <si>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</si>
  <si>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</si>
  <si>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</si>
  <si>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</si>
  <si>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</si>
  <si>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</si>
  <si>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</si>
  <si>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</si>
  <si>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</si>
  <si>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</si>
  <si>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</si>
  <si>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</si>
  <si>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</si>
  <si>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</si>
  <si>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</si>
  <si>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</si>
  <si>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</si>
  <si>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</si>
  <si>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</si>
  <si>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</si>
  <si>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</si>
  <si>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</si>
  <si>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</si>
  <si>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</si>
  <si>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</si>
  <si>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</si>
  <si>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</si>
  <si>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</si>
  <si>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</si>
  <si>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</si>
  <si>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</si>
  <si>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</si>
  <si>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</si>
  <si>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</si>
  <si>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</si>
  <si>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</si>
  <si>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</si>
  <si>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</si>
  <si>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</si>
  <si>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</si>
  <si>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</si>
  <si>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</si>
  <si>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</si>
  <si>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</si>
  <si>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</si>
  <si>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</si>
  <si>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</si>
  <si>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</si>
  <si>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</si>
  <si>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</si>
  <si>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</si>
  <si>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</si>
  <si>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</si>
  <si>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</si>
  <si>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</si>
  <si>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</si>
  <si>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</si>
  <si>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</si>
  <si>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</si>
  <si>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</si>
  <si>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</si>
  <si>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</si>
  <si>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</si>
  <si>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</si>
  <si>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</si>
  <si>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</si>
  <si>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</si>
  <si>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</si>
  <si>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</si>
  <si>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</si>
  <si>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</si>
  <si>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</si>
  <si>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</si>
  <si>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</si>
  <si>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</si>
  <si>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</si>
  <si>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</si>
  <si>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</si>
  <si>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</si>
  <si>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</si>
  <si>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</si>
  <si>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</si>
  <si>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</si>
  <si>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</si>
  <si>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</si>
  <si>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</si>
  <si>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</si>
  <si>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</si>
  <si>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</si>
  <si>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</si>
  <si>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</si>
  <si>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</si>
  <si>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</si>
  <si>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</si>
  <si>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</si>
  <si>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</si>
  <si>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</si>
  <si>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</si>
  <si>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</si>
  <si>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</si>
  <si>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</si>
  <si>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</si>
  <si>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</si>
  <si>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</si>
  <si>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</si>
  <si>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</si>
  <si>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</si>
  <si>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</si>
  <si>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</si>
  <si>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</si>
  <si>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</si>
  <si>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</si>
  <si>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</si>
  <si>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</si>
  <si>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</si>
  <si>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</si>
  <si>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</si>
  <si>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</si>
  <si>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</si>
  <si>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</si>
  <si>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</si>
  <si>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</si>
  <si>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</si>
  <si>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</si>
  <si>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</si>
  <si>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</si>
  <si>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</si>
  <si>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</si>
  <si>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</si>
  <si>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</si>
  <si>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</si>
  <si>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</si>
  <si>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</si>
  <si>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</si>
  <si>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</si>
  <si>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</si>
  <si>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</si>
  <si>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</si>
  <si>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</si>
  <si>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</si>
  <si>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</si>
  <si>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</si>
  <si>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</si>
  <si>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</si>
  <si>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</si>
  <si>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</si>
  <si>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</si>
  <si>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</si>
  <si>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</si>
  <si>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</si>
  <si>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</si>
  <si>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</si>
  <si>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</si>
  <si>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</si>
  <si>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</si>
  <si>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</si>
  <si>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</si>
  <si>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</si>
  <si>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</si>
  <si>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</si>
  <si>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</si>
  <si>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</si>
  <si>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</si>
  <si>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</si>
  <si>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</si>
  <si>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</si>
  <si>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</si>
  <si>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</si>
  <si>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</si>
  <si>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</si>
  <si>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</si>
  <si>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</si>
  <si>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</si>
  <si>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</si>
  <si>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</si>
  <si>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</si>
  <si>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</si>
  <si>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</si>
  <si>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</si>
  <si>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</si>
  <si>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</si>
  <si>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</si>
  <si>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</si>
  <si>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</si>
  <si>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</si>
  <si>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</si>
  <si>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</si>
  <si>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</si>
  <si>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</si>
  <si>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</si>
  <si>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</si>
  <si>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</si>
  <si>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</si>
  <si>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</si>
  <si>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</si>
  <si>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</si>
  <si>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</si>
  <si>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</si>
  <si>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</si>
  <si>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</si>
  <si>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</si>
  <si>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</si>
  <si>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</si>
  <si>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</si>
  <si>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</si>
  <si>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</si>
  <si>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</si>
  <si>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</si>
  <si>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</si>
  <si>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</si>
  <si>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</si>
  <si>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</si>
  <si>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</si>
  <si>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</si>
  <si>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</si>
  <si>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</si>
  <si>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</si>
  <si>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</si>
  <si>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</si>
  <si>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</si>
  <si>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</si>
  <si>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</si>
  <si>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</si>
  <si>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</si>
  <si>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</si>
  <si>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</si>
  <si>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</si>
  <si>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</si>
  <si>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</si>
  <si>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</si>
  <si>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</si>
  <si>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</si>
  <si>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</si>
  <si>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</si>
  <si>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</si>
  <si>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</si>
  <si>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</si>
  <si>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</si>
  <si>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</si>
  <si>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</si>
  <si>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</si>
  <si>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</si>
  <si>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</si>
  <si>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</si>
  <si>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</si>
  <si>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</si>
  <si>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</si>
  <si>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</si>
  <si>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</si>
  <si>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</si>
  <si>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</si>
  <si>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</si>
  <si>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</si>
  <si>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</si>
  <si>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</si>
  <si>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</si>
  <si>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</si>
  <si>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</si>
  <si>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</si>
  <si>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</si>
  <si>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</si>
  <si>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</si>
  <si>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</si>
  <si>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</si>
  <si>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</si>
  <si>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</si>
  <si>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</si>
  <si>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</si>
  <si>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</si>
  <si>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</si>
  <si>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</si>
  <si>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</si>
  <si>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</si>
  <si>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</si>
  <si>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</si>
  <si>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</si>
  <si>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</si>
  <si>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</si>
  <si>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</si>
  <si>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</si>
  <si>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</si>
  <si>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</si>
  <si>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</si>
  <si>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</si>
  <si>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</si>
  <si>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</si>
  <si>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</si>
  <si>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</si>
  <si>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</si>
  <si>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</si>
  <si>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</si>
  <si>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</si>
  <si>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</si>
  <si>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</si>
  <si>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</si>
  <si>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</si>
  <si>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</si>
  <si>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</si>
  <si>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</si>
  <si>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</si>
  <si>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</si>
  <si>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</si>
  <si>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</si>
  <si>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</si>
  <si>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</si>
  <si>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</si>
  <si>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</si>
  <si>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</si>
  <si>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</si>
  <si>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</si>
  <si>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</si>
  <si>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</si>
  <si>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</si>
  <si>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</si>
  <si>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</si>
  <si>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</si>
  <si>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</si>
  <si>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</si>
  <si>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</si>
  <si>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</si>
  <si>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</si>
  <si>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</si>
  <si>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</si>
  <si>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</si>
  <si>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</si>
  <si>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</si>
  <si>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</si>
  <si>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</si>
  <si>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</si>
  <si>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</si>
  <si>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</si>
  <si>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</si>
  <si>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</si>
  <si>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</si>
  <si>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</si>
  <si>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</si>
  <si>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</si>
  <si>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</si>
  <si>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</si>
  <si>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</si>
  <si>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</si>
  <si>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</si>
  <si>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</si>
  <si>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</si>
  <si>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</si>
  <si>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</si>
  <si>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</si>
  <si>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</si>
  <si>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</si>
  <si>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</si>
  <si>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</si>
  <si>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</si>
  <si>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</si>
  <si>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</si>
  <si>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</si>
  <si>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</si>
  <si>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</si>
  <si>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</si>
  <si>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</si>
  <si>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</si>
  <si>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</si>
  <si>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</si>
  <si>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</si>
  <si>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</si>
  <si>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</si>
  <si>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</si>
  <si>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</si>
  <si>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</si>
  <si>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</si>
  <si>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</si>
  <si>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</si>
  <si>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</si>
  <si>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</si>
  <si>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</si>
  <si>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</si>
  <si>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</si>
  <si>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</si>
  <si>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</si>
  <si>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</si>
  <si>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</si>
  <si>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</si>
  <si>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</si>
  <si>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</si>
  <si>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</si>
  <si>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</si>
  <si>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</si>
  <si>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</si>
  <si>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</si>
  <si>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</si>
  <si>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</si>
  <si>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</si>
  <si>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</si>
  <si>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</si>
  <si>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</si>
  <si>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</si>
  <si>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</si>
  <si>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</si>
  <si>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</si>
  <si>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</si>
  <si>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</si>
  <si>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</si>
  <si>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</si>
  <si>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</si>
  <si>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</si>
  <si>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</si>
  <si>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</si>
  <si>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</si>
  <si>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</si>
  <si>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</si>
  <si>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</si>
  <si>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</si>
  <si>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</si>
  <si>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</si>
  <si>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</si>
  <si>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</si>
  <si>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</si>
  <si>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</si>
  <si>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</si>
  <si>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</si>
  <si>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</si>
  <si>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</si>
  <si>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</si>
  <si>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</si>
  <si>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</si>
  <si>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</si>
  <si>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</si>
  <si>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</si>
  <si>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</si>
  <si>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</si>
  <si>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</si>
  <si>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</si>
  <si>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</si>
  <si>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</si>
  <si>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</si>
  <si>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</si>
  <si>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</si>
  <si>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</si>
  <si>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</si>
  <si>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</si>
  <si>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</si>
  <si>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</si>
  <si>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</si>
  <si>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</si>
  <si>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</si>
  <si>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</si>
  <si>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</si>
  <si>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</si>
  <si>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</si>
  <si>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</si>
  <si>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</si>
  <si>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</si>
  <si>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</si>
  <si>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</si>
  <si>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</si>
  <si>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</si>
  <si>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</si>
  <si>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</si>
  <si>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</si>
  <si>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</si>
  <si>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</si>
  <si>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</si>
  <si>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</si>
  <si>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</si>
  <si>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</si>
  <si>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</si>
  <si>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</si>
  <si>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</si>
  <si>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</si>
  <si>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</si>
  <si>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</si>
  <si>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</si>
  <si>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</si>
  <si>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</si>
  <si>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</si>
  <si>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</si>
  <si>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</si>
  <si>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</si>
  <si>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</si>
  <si>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</si>
  <si>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</si>
  <si>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</si>
  <si>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</si>
  <si>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</si>
  <si>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</si>
  <si>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</si>
  <si>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</si>
  <si>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</si>
  <si>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</si>
  <si>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</si>
  <si>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</si>
  <si>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</si>
  <si>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</si>
  <si>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</si>
  <si>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</si>
  <si>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</si>
  <si>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</si>
  <si>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</si>
  <si>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</si>
  <si>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</si>
  <si>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</si>
  <si>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</si>
  <si>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</si>
  <si>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</si>
  <si>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</si>
  <si>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</si>
  <si>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</si>
  <si>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</si>
  <si>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</si>
  <si>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</si>
  <si>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</si>
  <si>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</si>
  <si>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</si>
  <si>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</si>
  <si>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</si>
  <si>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</si>
  <si>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</si>
  <si>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</si>
  <si>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</si>
  <si>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</si>
  <si>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</si>
  <si>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</si>
  <si>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</si>
  <si>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</si>
  <si>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</si>
  <si>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</si>
  <si>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</si>
  <si>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</si>
  <si>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</si>
  <si>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</si>
  <si>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</si>
  <si>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</si>
  <si>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</si>
  <si>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</si>
  <si>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</si>
  <si>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</si>
  <si>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</si>
  <si>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</si>
  <si>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</si>
  <si>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</si>
  <si>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</si>
  <si>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</si>
  <si>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</si>
  <si>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</si>
  <si>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</si>
  <si>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</si>
  <si>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</si>
  <si>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</si>
  <si>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</si>
  <si>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</si>
  <si>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</si>
  <si>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</si>
  <si>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</si>
  <si>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</si>
  <si>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</si>
  <si>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</si>
  <si>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</si>
  <si>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</si>
  <si>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</si>
  <si>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</si>
  <si>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</si>
  <si>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</si>
  <si>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</si>
  <si>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</si>
  <si>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</si>
  <si>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</si>
  <si>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</si>
  <si>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</si>
  <si>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</si>
  <si>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</si>
  <si>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</si>
  <si>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</si>
  <si>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</si>
  <si>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</si>
  <si>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</si>
  <si>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</si>
  <si>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</si>
  <si>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</si>
  <si>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</si>
  <si>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</si>
  <si>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</si>
  <si>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</si>
  <si>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</si>
  <si>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</si>
  <si>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</si>
  <si>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</si>
  <si>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</si>
  <si>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</si>
  <si>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</si>
  <si>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</si>
  <si>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</si>
  <si>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</si>
  <si>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</si>
  <si>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</si>
  <si>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</si>
  <si>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</si>
  <si>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</si>
  <si>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</si>
  <si>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</si>
  <si>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</si>
  <si>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</si>
  <si>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</si>
  <si>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</si>
  <si>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</si>
  <si>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</si>
  <si>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</si>
  <si>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</si>
  <si>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</si>
  <si>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</si>
  <si>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</si>
  <si>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</si>
  <si>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</si>
  <si>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</si>
  <si>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</si>
  <si>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</si>
  <si>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</si>
  <si>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</si>
  <si>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</si>
  <si>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</si>
  <si>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</si>
  <si>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</si>
  <si>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</si>
  <si>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</si>
  <si>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</si>
  <si>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</si>
  <si>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</si>
  <si>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</si>
  <si>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</si>
  <si>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</si>
  <si>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</si>
  <si>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</si>
  <si>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</si>
  <si>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</si>
  <si>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</si>
  <si>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</si>
  <si>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</si>
  <si>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</si>
  <si>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</si>
  <si>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</si>
  <si>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</si>
  <si>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</si>
  <si>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</si>
  <si>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</si>
  <si>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</si>
  <si>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</si>
  <si>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</si>
  <si>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</si>
  <si>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</si>
  <si>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</si>
  <si>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</si>
  <si>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</si>
  <si>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</si>
  <si>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</si>
  <si>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</si>
  <si>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</si>
  <si>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</si>
  <si>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</si>
  <si>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</si>
  <si>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</si>
  <si>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</si>
  <si>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</si>
  <si>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</si>
  <si>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</si>
  <si>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</si>
  <si>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</si>
  <si>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</si>
  <si>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</si>
  <si>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</si>
  <si>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</si>
  <si>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</si>
  <si>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</si>
  <si>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</si>
  <si>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</si>
  <si>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</si>
  <si>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</si>
  <si>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</si>
  <si>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</si>
  <si>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</si>
  <si>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</si>
  <si>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</si>
  <si>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</si>
  <si>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</si>
  <si>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</si>
  <si>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</si>
  <si>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</si>
  <si>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</si>
  <si>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</si>
  <si>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</si>
  <si>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</si>
  <si>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</si>
  <si>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</si>
  <si>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</si>
  <si>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</si>
  <si>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</si>
  <si>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</si>
  <si>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</si>
  <si>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</si>
  <si>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</si>
  <si>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</si>
  <si>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</si>
  <si>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</si>
  <si>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</si>
  <si>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</si>
  <si>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</si>
  <si>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</si>
  <si>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</si>
  <si>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</si>
  <si>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</si>
  <si>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</si>
  <si>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</si>
  <si>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</si>
  <si>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</si>
  <si>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</si>
  <si>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</si>
  <si>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</si>
  <si>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</si>
  <si>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</si>
  <si>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</si>
  <si>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</si>
  <si>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</si>
  <si>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</si>
  <si>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</si>
  <si>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</si>
  <si>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</si>
  <si>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</si>
  <si>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</si>
  <si>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</si>
  <si>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</si>
  <si>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</si>
  <si>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</si>
  <si>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</si>
  <si>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</si>
  <si>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</si>
  <si>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</si>
  <si>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</si>
  <si>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</si>
  <si>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</si>
  <si>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</si>
  <si>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</si>
  <si>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</si>
  <si>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</si>
  <si>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</si>
  <si>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</si>
  <si>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</si>
  <si>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</si>
  <si>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</si>
  <si>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</si>
  <si>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</si>
  <si>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</si>
  <si>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</si>
  <si>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</si>
  <si>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</si>
  <si>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</si>
  <si>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</si>
  <si>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</si>
  <si>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</si>
  <si>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</si>
  <si>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</si>
  <si>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</si>
  <si>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</si>
  <si>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</si>
  <si>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</si>
  <si>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</si>
  <si>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</si>
  <si>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</si>
  <si>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</si>
  <si>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</si>
  <si>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</si>
  <si>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</si>
  <si>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</si>
  <si>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</si>
  <si>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</si>
  <si>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</si>
  <si>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</si>
  <si>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</si>
  <si>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</si>
  <si>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</si>
  <si>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</si>
  <si>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</si>
  <si>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</si>
  <si>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</si>
  <si>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</si>
  <si>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</si>
  <si>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</si>
  <si>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</si>
  <si>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</si>
  <si>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</si>
  <si>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</si>
  <si>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</si>
  <si>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</si>
  <si>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</si>
  <si>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</si>
  <si>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</si>
  <si>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</si>
  <si>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</si>
  <si>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</si>
  <si>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</si>
  <si>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</si>
  <si>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</si>
  <si>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</si>
  <si>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</si>
  <si>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</si>
  <si>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</si>
  <si>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</si>
  <si>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</si>
  <si>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</si>
  <si>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</si>
  <si>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</si>
  <si>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</si>
  <si>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</si>
  <si>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</si>
  <si>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</si>
  <si>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</si>
  <si>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</si>
  <si>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</si>
  <si>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</si>
  <si>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</si>
  <si>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</si>
  <si>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</si>
  <si>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</si>
  <si>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</si>
  <si>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</si>
  <si>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</si>
  <si>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</si>
  <si>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</si>
  <si>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</si>
  <si>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</si>
  <si>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</si>
  <si>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</si>
  <si>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</si>
  <si>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</si>
  <si>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</si>
  <si>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</si>
  <si>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</si>
  <si>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</si>
  <si>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</si>
  <si>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</si>
  <si>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</si>
  <si>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</si>
  <si>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</si>
  <si>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</si>
  <si>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</si>
  <si>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</si>
  <si>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</si>
  <si>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</si>
  <si>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</si>
  <si>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</si>
  <si>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</si>
  <si>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</si>
  <si>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</si>
  <si>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</si>
  <si>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</si>
  <si>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</si>
  <si>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</si>
  <si>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</si>
  <si>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</si>
  <si>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</si>
  <si>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</si>
  <si>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</si>
  <si>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</si>
  <si>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</si>
  <si>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</si>
  <si>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</si>
  <si>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</si>
  <si>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</si>
  <si>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</si>
  <si>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</si>
  <si>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</si>
  <si>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</si>
  <si>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</si>
  <si>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</si>
  <si>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</si>
  <si>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</si>
  <si>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</si>
  <si>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</si>
  <si>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</si>
  <si>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</si>
  <si>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</si>
  <si>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</si>
  <si>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</si>
  <si>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</si>
  <si>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</si>
  <si>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</si>
  <si>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</si>
  <si>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</si>
  <si>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</si>
  <si>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</si>
  <si>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</si>
  <si>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</si>
  <si>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</si>
  <si>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</si>
  <si>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</si>
  <si>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</si>
  <si>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</si>
  <si>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</si>
  <si>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</si>
  <si>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</si>
  <si>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</si>
  <si>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</si>
  <si>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</si>
  <si>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</si>
  <si>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</si>
  <si>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</si>
  <si>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</si>
  <si>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</si>
  <si>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</si>
  <si>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</si>
  <si>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</si>
  <si>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</si>
  <si>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</si>
  <si>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</si>
  <si>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</si>
  <si>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</si>
  <si>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</si>
  <si>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</si>
  <si>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</si>
  <si>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</si>
  <si>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</si>
  <si>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</si>
  <si>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</si>
  <si>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</si>
  <si>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</si>
  <si>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</si>
  <si>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</si>
  <si>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</si>
  <si>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</si>
  <si>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</si>
  <si>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</si>
  <si>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</si>
  <si>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</si>
  <si>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</si>
  <si>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</si>
  <si>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</si>
  <si>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</si>
  <si>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</si>
  <si>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</si>
  <si>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</si>
  <si>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</si>
  <si>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</si>
  <si>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</si>
  <si>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</si>
  <si>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</si>
  <si>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</si>
  <si>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</si>
  <si>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</si>
  <si>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</si>
  <si>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</si>
  <si>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</si>
  <si>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</si>
  <si>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</si>
  <si>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</si>
  <si>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</si>
  <si>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</si>
  <si>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</si>
  <si>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</si>
  <si>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</si>
  <si>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</si>
  <si>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</si>
  <si>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</si>
  <si>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</si>
  <si>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</si>
  <si>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</si>
  <si>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</si>
  <si>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</si>
  <si>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</si>
  <si>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</si>
  <si>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</si>
  <si>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</si>
  <si>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</si>
  <si>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</si>
  <si>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</si>
  <si>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</si>
  <si>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</si>
  <si>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</si>
  <si>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</si>
  <si>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</si>
  <si>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</si>
  <si>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</si>
  <si>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</si>
  <si>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</si>
  <si>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</si>
  <si>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</si>
  <si>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</si>
  <si>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</si>
  <si>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</si>
  <si>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</si>
  <si>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</si>
  <si>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</si>
  <si>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</si>
  <si>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</si>
  <si>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</si>
  <si>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</si>
  <si>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</si>
  <si>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</si>
  <si>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</si>
  <si>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</si>
  <si>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</si>
  <si>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</si>
  <si>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</si>
  <si>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</si>
  <si>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</si>
  <si>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</si>
  <si>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</si>
  <si>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</si>
  <si>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</si>
  <si>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</si>
  <si>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</si>
  <si>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</si>
  <si>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</si>
  <si>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</si>
  <si>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</si>
  <si>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</si>
  <si>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</si>
  <si>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</si>
  <si>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</si>
  <si>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</si>
  <si>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</si>
  <si>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</si>
  <si>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</si>
  <si>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</si>
  <si>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</si>
  <si>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</si>
  <si>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</si>
  <si>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</si>
  <si>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</si>
  <si>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</si>
  <si>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</si>
  <si>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</si>
  <si>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</si>
  <si>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</si>
  <si>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</si>
  <si>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</si>
  <si>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</si>
  <si>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</si>
  <si>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</si>
  <si>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</si>
  <si>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</si>
  <si>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</si>
  <si>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</si>
  <si>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</si>
  <si>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</si>
  <si>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</si>
  <si>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</si>
  <si>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</si>
  <si>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</si>
  <si>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</si>
  <si>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</si>
  <si>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</si>
  <si>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</si>
  <si>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</si>
  <si>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</si>
  <si>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</si>
  <si>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</si>
  <si>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</si>
  <si>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</si>
  <si>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</si>
  <si>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</si>
  <si>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</si>
  <si>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</si>
  <si>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</si>
  <si>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</si>
  <si>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</si>
  <si>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</si>
  <si>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</si>
  <si>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</si>
  <si>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</si>
  <si>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</si>
  <si>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</si>
  <si>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</si>
  <si>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</si>
  <si>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</si>
  <si>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</si>
  <si>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</si>
  <si>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</si>
  <si>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</si>
  <si>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</si>
  <si>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</si>
  <si>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</si>
  <si>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</si>
  <si>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</si>
  <si>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</si>
  <si>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</si>
  <si>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</si>
  <si>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</si>
  <si>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</si>
  <si>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</si>
  <si>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</si>
  <si>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</si>
  <si>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</si>
  <si>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</si>
  <si>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</si>
  <si>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</si>
  <si>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</si>
  <si>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</si>
  <si>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</si>
  <si>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</si>
  <si>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</si>
  <si>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</si>
  <si>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</si>
  <si>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</si>
  <si>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</si>
  <si>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</si>
  <si>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</si>
  <si>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</si>
  <si>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</si>
  <si>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</si>
  <si>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</si>
  <si>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</si>
  <si>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</si>
  <si>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</si>
  <si>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</si>
  <si>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</si>
  <si>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</si>
  <si>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</si>
  <si>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</si>
  <si>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</si>
  <si>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</si>
  <si>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</si>
  <si>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</si>
  <si>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</si>
  <si>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</si>
  <si>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</si>
  <si>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</si>
  <si>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</si>
  <si>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</si>
  <si>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</si>
  <si>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</si>
  <si>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</si>
  <si>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</si>
  <si>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</si>
  <si>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</si>
  <si>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</si>
  <si>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</si>
  <si>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</si>
  <si>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</si>
  <si>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</si>
  <si>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</si>
  <si>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</si>
  <si>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</si>
  <si>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</si>
  <si>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</si>
  <si>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</si>
  <si>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</si>
  <si>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</si>
  <si>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</si>
  <si>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</si>
  <si>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</si>
  <si>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</si>
  <si>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</si>
  <si>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</si>
  <si>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</si>
  <si>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</si>
  <si>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</si>
  <si>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</si>
  <si>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</si>
  <si>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</si>
  <si>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</si>
  <si>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</si>
  <si>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</si>
  <si>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</si>
  <si>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</si>
  <si>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</si>
  <si>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</si>
  <si>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</si>
  <si>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</si>
  <si>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</si>
  <si>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</si>
  <si>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</si>
  <si>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</si>
  <si>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</si>
  <si>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</si>
  <si>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</si>
  <si>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</si>
  <si>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</si>
  <si>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</si>
  <si>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</si>
  <si>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</si>
  <si>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</si>
  <si>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</si>
  <si>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</si>
  <si>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</si>
  <si>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</si>
  <si>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</si>
  <si>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</si>
  <si>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</si>
  <si>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</si>
  <si>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</si>
  <si>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</si>
  <si>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</si>
  <si>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</si>
  <si>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</si>
  <si>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</si>
  <si>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</si>
  <si>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</si>
  <si>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</si>
  <si>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</si>
  <si>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</si>
  <si>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</si>
  <si>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</si>
  <si>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</si>
  <si>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</si>
  <si>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</si>
  <si>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</si>
  <si>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</si>
  <si>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</si>
  <si>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</si>
  <si>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</si>
  <si>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</si>
  <si>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</si>
  <si>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</si>
  <si>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</si>
  <si>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</si>
  <si>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</si>
  <si>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</si>
  <si>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</si>
  <si>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</si>
  <si>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</si>
  <si>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</si>
  <si>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</si>
  <si>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</si>
  <si>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</si>
  <si>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</si>
  <si>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</si>
  <si>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</si>
  <si>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</si>
  <si>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</si>
  <si>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</si>
  <si>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</si>
  <si>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</si>
  <si>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</si>
  <si>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</si>
  <si>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</si>
  <si>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</si>
  <si>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</si>
  <si>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</si>
  <si>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</si>
  <si>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</si>
  <si>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</si>
  <si>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</si>
  <si>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</si>
  <si>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</si>
  <si>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</si>
  <si>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</si>
  <si>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</si>
  <si>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</si>
  <si>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</si>
  <si>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</si>
  <si>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</si>
  <si>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</si>
  <si>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</si>
  <si>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</si>
  <si>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</si>
  <si>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</si>
  <si>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</si>
  <si>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</si>
  <si>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</si>
  <si>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</si>
  <si>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</si>
  <si>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</si>
  <si>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</si>
  <si>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</si>
  <si>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</si>
  <si>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</si>
  <si>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</si>
  <si>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</si>
  <si>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</si>
  <si>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</si>
  <si>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</si>
  <si>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</si>
  <si>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</si>
  <si>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</si>
  <si>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</si>
  <si>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</si>
  <si>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</si>
  <si>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</si>
  <si>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</si>
  <si>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</si>
  <si>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</si>
  <si>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</si>
  <si>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</si>
  <si>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</si>
  <si>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</si>
  <si>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</si>
  <si>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</si>
  <si>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</si>
  <si>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</si>
  <si>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</si>
  <si>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</si>
  <si>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</si>
  <si>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</si>
  <si>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</si>
  <si>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</si>
  <si>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</si>
  <si>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</si>
  <si>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</si>
  <si>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</si>
  <si>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</si>
  <si>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</si>
  <si>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</si>
  <si>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</si>
  <si>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</si>
  <si>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</si>
  <si>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</si>
  <si>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</si>
  <si>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</si>
  <si>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</si>
  <si>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</si>
  <si>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</si>
  <si>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</si>
  <si>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</si>
  <si>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</si>
  <si>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</si>
  <si>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</si>
  <si>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</si>
  <si>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</si>
  <si>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</si>
  <si>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</si>
  <si>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</si>
  <si>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</si>
  <si>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</si>
  <si>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</si>
  <si>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</si>
  <si>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</si>
  <si>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</si>
  <si>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</si>
  <si>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</si>
  <si>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</si>
  <si>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</si>
  <si>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</si>
  <si>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</si>
  <si>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</si>
  <si>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</si>
  <si>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</si>
  <si>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</si>
  <si>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</si>
  <si>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</si>
  <si>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</si>
  <si>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</si>
  <si>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</si>
  <si>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</si>
  <si>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</si>
  <si>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</si>
  <si>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</si>
  <si>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</si>
  <si>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</si>
  <si>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</si>
  <si>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</si>
  <si>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</si>
  <si>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</si>
  <si>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</si>
  <si>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</si>
  <si>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</si>
  <si>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</si>
  <si>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</si>
  <si>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</si>
  <si>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</si>
  <si>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</si>
  <si>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</si>
  <si>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</si>
  <si>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</si>
  <si>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</si>
  <si>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</si>
  <si>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</si>
  <si>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</si>
  <si>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</si>
  <si>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</si>
  <si>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</si>
  <si>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</si>
  <si>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</si>
  <si>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</si>
  <si>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</si>
  <si>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</si>
  <si>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</si>
  <si>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</si>
  <si>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</si>
  <si>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</si>
  <si>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</si>
  <si>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</si>
  <si>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</si>
  <si>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</si>
  <si>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</si>
  <si>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</si>
  <si>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</si>
  <si>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</si>
  <si>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</si>
  <si>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</si>
  <si>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</si>
  <si>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</si>
  <si>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</si>
  <si>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</si>
  <si>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</si>
  <si>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</si>
  <si>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</si>
  <si>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</si>
  <si>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</si>
  <si>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</si>
  <si>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</si>
  <si>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</si>
  <si>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</si>
  <si>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</si>
  <si>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</si>
  <si>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</si>
  <si>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</si>
  <si>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</si>
  <si>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</si>
  <si>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</si>
  <si>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</si>
  <si>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</si>
  <si>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</si>
  <si>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</si>
  <si>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</si>
  <si>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</si>
  <si>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</si>
  <si>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</si>
  <si>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</si>
  <si>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</si>
  <si>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</si>
  <si>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</si>
  <si>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</si>
  <si>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</si>
  <si>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</si>
  <si>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</si>
  <si>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</si>
  <si>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</si>
  <si>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</si>
  <si>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</si>
  <si>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</si>
  <si>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</si>
  <si>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</si>
  <si>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</si>
  <si>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</si>
  <si>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</si>
  <si>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</si>
  <si>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</si>
  <si>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</si>
  <si>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</si>
  <si>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</si>
  <si>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</si>
  <si>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</si>
  <si>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</si>
  <si>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</si>
  <si>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</si>
  <si>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</si>
  <si>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</si>
  <si>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</si>
  <si>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</si>
  <si>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</si>
  <si>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</si>
  <si>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</si>
  <si>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</si>
  <si>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</si>
  <si>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</si>
  <si>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</si>
  <si>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</si>
  <si>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</si>
  <si>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</si>
  <si>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</si>
  <si>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</si>
  <si>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</si>
  <si>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</si>
  <si>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</si>
  <si>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</si>
  <si>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</si>
  <si>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</si>
  <si>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</si>
  <si>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</si>
  <si>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</si>
  <si>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</si>
  <si>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</si>
  <si>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</si>
  <si>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</si>
  <si>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</si>
  <si>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</si>
  <si>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</si>
  <si>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</si>
  <si>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</si>
  <si>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</si>
  <si>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</si>
  <si>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</si>
  <si>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</si>
  <si>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</si>
  <si>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</si>
  <si>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</si>
  <si>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</si>
  <si>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</si>
  <si>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</si>
  <si>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</si>
  <si>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</si>
  <si>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</si>
  <si>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</si>
  <si>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</si>
  <si>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</si>
  <si>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</si>
  <si>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</si>
  <si>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</si>
  <si>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</si>
  <si>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</si>
  <si>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</si>
  <si>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</si>
  <si>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</si>
  <si>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</si>
  <si>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</si>
  <si>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</si>
  <si>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</si>
  <si>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</si>
  <si>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</si>
  <si>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</si>
  <si>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</si>
  <si>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</si>
  <si>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</si>
  <si>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</si>
  <si>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</si>
  <si>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</si>
  <si>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</si>
  <si>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</si>
  <si>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</si>
  <si>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</si>
  <si>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</si>
  <si>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</si>
  <si>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</si>
  <si>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</si>
  <si>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</si>
  <si>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</si>
  <si>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</si>
  <si>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</si>
  <si>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</si>
  <si>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</si>
  <si>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</si>
  <si>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</si>
  <si>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</si>
  <si>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</si>
  <si>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</si>
  <si>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</si>
  <si>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</si>
  <si>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</si>
  <si>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</si>
  <si>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</si>
  <si>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</si>
  <si>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</si>
  <si>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</si>
  <si>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</si>
  <si>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</si>
  <si>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</si>
  <si>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</si>
  <si>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</si>
  <si>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</si>
  <si>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</si>
  <si>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</si>
  <si>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</si>
  <si>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</si>
  <si>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</si>
  <si>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</si>
  <si>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</si>
  <si>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</si>
  <si>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</si>
  <si>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</si>
  <si>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</si>
  <si>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</si>
  <si>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</si>
  <si>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</si>
  <si>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</si>
  <si>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</si>
  <si>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</si>
  <si>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</si>
  <si>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</si>
  <si>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</si>
  <si>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</si>
  <si>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</si>
  <si>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</si>
  <si>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</si>
  <si>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</si>
  <si>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</si>
  <si>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</si>
  <si>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</si>
  <si>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</si>
  <si>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</si>
  <si>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</si>
  <si>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</si>
  <si>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</si>
  <si>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</si>
  <si>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</si>
  <si>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</si>
  <si>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</si>
  <si>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</si>
  <si>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</si>
  <si>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</si>
  <si>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</si>
  <si>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</si>
  <si>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</si>
  <si>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</si>
  <si>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</si>
  <si>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</si>
  <si>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</si>
  <si>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</si>
  <si>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</si>
  <si>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</si>
  <si>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</si>
  <si>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</si>
  <si>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</si>
  <si>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</si>
  <si>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</si>
  <si>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</si>
  <si>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</si>
  <si>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</si>
  <si>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</si>
  <si>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</si>
  <si>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</si>
  <si>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</si>
  <si>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</si>
  <si>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</si>
  <si>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</si>
  <si>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</si>
  <si>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</si>
  <si>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</si>
  <si>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</si>
  <si>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</si>
  <si>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</si>
  <si>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</si>
  <si>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</si>
  <si>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</si>
  <si>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</si>
  <si>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</si>
  <si>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</si>
  <si>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</si>
  <si>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</si>
  <si>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</si>
  <si>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</si>
  <si>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</si>
  <si>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</si>
  <si>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</si>
  <si>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</si>
  <si>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</si>
  <si>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</si>
  <si>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</si>
  <si>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</si>
  <si>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</si>
  <si>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</si>
  <si>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</si>
  <si>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</si>
  <si>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</si>
  <si>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</si>
  <si>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</si>
  <si>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</si>
  <si>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</si>
  <si>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</si>
  <si>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</si>
  <si>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</si>
  <si>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</si>
  <si>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</si>
  <si>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</si>
  <si>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</si>
  <si>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</si>
  <si>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</si>
  <si>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</si>
  <si>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</si>
  <si>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</si>
  <si>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</si>
  <si>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</si>
  <si>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</si>
  <si>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</si>
  <si>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</si>
  <si>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</si>
  <si>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</si>
  <si>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</si>
  <si>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</si>
  <si>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</si>
  <si>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</si>
  <si>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</si>
  <si>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</si>
  <si>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</si>
  <si>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</si>
  <si>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</si>
  <si>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</si>
  <si>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</si>
  <si>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</si>
  <si>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</si>
  <si>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</si>
  <si>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</si>
  <si>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</si>
  <si>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</si>
  <si>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</si>
  <si>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</si>
  <si>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</si>
  <si>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</si>
  <si>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</si>
  <si>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</si>
  <si>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</si>
  <si>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</si>
  <si>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</si>
  <si>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</si>
  <si>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</si>
  <si>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</si>
  <si>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</si>
  <si>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</si>
  <si>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</si>
  <si>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</si>
  <si>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</si>
  <si>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</si>
  <si>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</si>
  <si>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</si>
  <si>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</si>
  <si>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</si>
  <si>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</si>
  <si>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</si>
  <si>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</si>
  <si>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</si>
  <si>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</si>
  <si>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</si>
  <si>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</si>
  <si>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</si>
  <si>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</si>
  <si>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</si>
  <si>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</si>
  <si>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</si>
  <si>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</si>
  <si>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</si>
  <si>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</si>
  <si>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</si>
  <si>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</si>
  <si>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</si>
  <si>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</si>
  <si>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</si>
  <si>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</si>
  <si>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</si>
  <si>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</si>
  <si>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</si>
  <si>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</si>
  <si>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</si>
  <si>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</si>
  <si>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</si>
  <si>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</si>
  <si>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</si>
  <si>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</si>
  <si>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</si>
  <si>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</si>
  <si>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</si>
  <si>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</si>
  <si>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</si>
  <si>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</si>
  <si>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</si>
  <si>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</si>
  <si>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</si>
  <si>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</si>
  <si>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</si>
  <si>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</si>
  <si>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</si>
  <si>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</si>
  <si>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</si>
  <si>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</si>
  <si>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</si>
  <si>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</si>
  <si>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</si>
  <si>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</si>
  <si>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</si>
  <si>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</si>
  <si>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</si>
  <si>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</si>
  <si>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</si>
  <si>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</si>
  <si>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</si>
  <si>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</si>
  <si>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</si>
  <si>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</si>
  <si>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</si>
  <si>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</si>
  <si>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</si>
  <si>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</si>
  <si>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</si>
  <si>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</si>
  <si>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</si>
  <si>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</si>
  <si>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</si>
  <si>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</si>
  <si>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</si>
  <si>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</si>
  <si>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</si>
  <si>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</si>
  <si>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</si>
  <si>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</si>
  <si>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</si>
  <si>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</si>
  <si>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</si>
  <si>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</si>
  <si>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</si>
  <si>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</si>
  <si>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</si>
  <si>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</si>
  <si>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</si>
  <si>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</si>
  <si>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</si>
  <si>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</si>
  <si>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</si>
  <si>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</si>
  <si>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</si>
  <si>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</si>
  <si>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</si>
  <si>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</si>
  <si>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</si>
  <si>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</si>
  <si>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</si>
  <si>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</si>
  <si>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</si>
  <si>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</si>
  <si>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</si>
  <si>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</si>
  <si>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</si>
  <si>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</si>
  <si>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</si>
  <si>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</si>
  <si>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</si>
  <si>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</si>
  <si>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</si>
  <si>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</si>
  <si>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</si>
  <si>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</si>
  <si>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</si>
  <si>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</si>
  <si>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</si>
  <si>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</si>
  <si>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</si>
  <si>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</si>
  <si>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</si>
  <si>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</si>
  <si>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</si>
  <si>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</si>
  <si>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</si>
  <si>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</si>
  <si>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</si>
  <si>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</si>
  <si>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</si>
  <si>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</si>
  <si>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</si>
  <si>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</si>
  <si>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</si>
  <si>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</si>
  <si>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</si>
  <si>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</si>
  <si>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</si>
  <si>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</si>
  <si>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</si>
  <si>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</si>
  <si>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</si>
  <si>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</si>
  <si>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</si>
  <si>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</si>
  <si>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</si>
  <si>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</si>
  <si>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</si>
  <si>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</si>
  <si>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</si>
  <si>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</si>
  <si>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</si>
  <si>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</si>
  <si>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</si>
  <si>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</si>
  <si>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</si>
  <si>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</si>
  <si>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</si>
  <si>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</si>
  <si>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</si>
  <si>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</si>
  <si>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</si>
  <si>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</si>
  <si>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</si>
  <si>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</si>
  <si>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</si>
  <si>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</si>
  <si>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</si>
  <si>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</si>
  <si>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</si>
  <si>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</si>
  <si>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</si>
  <si>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</si>
  <si>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</si>
  <si>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</si>
  <si>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</si>
  <si>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</si>
  <si>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</si>
  <si>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</si>
  <si>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</si>
  <si>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</si>
  <si>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</si>
  <si>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</si>
  <si>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</si>
  <si>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</si>
  <si>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</si>
  <si>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</si>
  <si>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</si>
  <si>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</si>
  <si>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</si>
  <si>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</si>
  <si>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</si>
  <si>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</si>
  <si>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</si>
  <si>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</si>
  <si>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</si>
  <si>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</si>
  <si>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</si>
  <si>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</si>
  <si>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</si>
  <si>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</si>
  <si>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</si>
  <si>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</si>
  <si>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</si>
  <si>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</si>
  <si>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</si>
  <si>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</si>
  <si>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</si>
  <si>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</si>
  <si>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</si>
  <si>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</si>
  <si>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</si>
  <si>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</si>
  <si>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</si>
  <si>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</si>
  <si>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</si>
  <si>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</si>
  <si>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</si>
  <si>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</si>
  <si>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</si>
  <si>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</si>
  <si>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</si>
  <si>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</si>
  <si>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</si>
  <si>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</si>
  <si>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</si>
  <si>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</si>
  <si>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</si>
  <si>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</si>
  <si>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</si>
  <si>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</si>
  <si>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</si>
  <si>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</si>
  <si>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</si>
  <si>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</si>
  <si>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</si>
  <si>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</si>
  <si>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</si>
  <si>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</si>
  <si>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</si>
  <si>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</si>
  <si>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</si>
  <si>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</si>
  <si>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</si>
  <si>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</si>
  <si>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</si>
  <si>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</si>
  <si>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</si>
  <si>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</si>
  <si>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</si>
  <si>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</si>
  <si>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</si>
  <si>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</si>
  <si>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</si>
  <si>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</si>
  <si>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</si>
  <si>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</si>
  <si>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</si>
  <si>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</si>
  <si>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</si>
  <si>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</si>
  <si>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</si>
  <si>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</si>
  <si>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</si>
  <si>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</si>
  <si>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</si>
  <si>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</si>
  <si>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</si>
  <si>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</si>
  <si>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</si>
  <si>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</si>
  <si>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</si>
  <si>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</si>
  <si>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</si>
  <si>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</si>
  <si>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</si>
  <si>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</si>
  <si>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</si>
  <si>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</si>
  <si>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</si>
  <si>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</si>
  <si>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</si>
  <si>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</si>
  <si>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</si>
  <si>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</si>
  <si>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</si>
  <si>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</si>
  <si>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</si>
  <si>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</si>
  <si>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</si>
  <si>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</si>
  <si>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</si>
  <si>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</si>
  <si>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</si>
  <si>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</si>
  <si>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</si>
  <si>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</si>
  <si>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</si>
  <si>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</si>
  <si>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</si>
  <si>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</si>
  <si>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</si>
  <si>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</si>
  <si>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</si>
  <si>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</si>
  <si>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</si>
  <si>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</si>
  <si>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</si>
  <si>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</si>
  <si>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</si>
  <si>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</si>
  <si>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</si>
  <si>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</si>
  <si>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</si>
  <si>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</si>
  <si>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</si>
  <si>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</si>
  <si>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</si>
  <si>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</si>
  <si>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</si>
  <si>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</si>
  <si>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</si>
  <si>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</si>
  <si>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</si>
  <si>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</si>
  <si>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</si>
  <si>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</si>
  <si>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</si>
  <si>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</si>
  <si>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</si>
  <si>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</si>
  <si>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</si>
  <si>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</si>
  <si>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</si>
  <si>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</si>
  <si>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</si>
  <si>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</si>
  <si>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</si>
  <si>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</si>
  <si>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</si>
  <si>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</si>
  <si>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</si>
  <si>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</si>
  <si>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</si>
  <si>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</si>
  <si>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</si>
  <si>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</si>
  <si>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</si>
  <si>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</si>
  <si>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</si>
  <si>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</si>
  <si>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</si>
  <si>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</si>
  <si>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</si>
  <si>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</si>
  <si>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</si>
  <si>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</si>
  <si>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</si>
  <si>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</si>
  <si>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</si>
  <si>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</si>
  <si>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</si>
  <si>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</si>
  <si>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</si>
  <si>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</si>
  <si>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</si>
  <si>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</si>
  <si>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</si>
  <si>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</si>
  <si>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</si>
  <si>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</si>
  <si>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</si>
  <si>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</si>
  <si>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</si>
  <si>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</si>
  <si>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</si>
  <si>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</si>
  <si>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</si>
  <si>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</si>
  <si>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</si>
  <si>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</si>
  <si>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</si>
  <si>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</si>
  <si>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</si>
  <si>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</si>
  <si>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</si>
  <si>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</si>
  <si>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</si>
  <si>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</si>
  <si>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</si>
  <si>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</si>
  <si>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</si>
  <si>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</si>
  <si>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</si>
  <si>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</si>
  <si>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</si>
  <si>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</si>
  <si>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</si>
  <si>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</si>
  <si>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</si>
  <si>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</si>
  <si>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</si>
  <si>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</si>
  <si>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</si>
  <si>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</si>
  <si>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</si>
  <si>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</si>
  <si>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</si>
  <si>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</si>
  <si>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</si>
  <si>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</si>
  <si>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</si>
  <si>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</si>
  <si>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</si>
  <si>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</si>
  <si>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</si>
  <si>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</si>
  <si>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</si>
  <si>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</si>
  <si>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</si>
  <si>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</si>
  <si>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</si>
  <si>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</si>
  <si>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</si>
  <si>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</si>
  <si>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</si>
  <si>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</si>
  <si>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</si>
  <si>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</si>
  <si>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</si>
  <si>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</si>
  <si>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</si>
  <si>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</si>
  <si>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</si>
  <si>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</si>
  <si>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</si>
  <si>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</si>
  <si>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</si>
  <si>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</si>
  <si>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</si>
  <si>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</si>
  <si>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</si>
  <si>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</si>
  <si>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</si>
  <si>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</si>
  <si>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</si>
  <si>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</si>
  <si>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</si>
  <si>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</si>
  <si>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</si>
  <si>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</si>
  <si>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</si>
  <si>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</si>
  <si>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</si>
  <si>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</si>
  <si>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</si>
  <si>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</si>
  <si>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</si>
  <si>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</si>
  <si>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</si>
  <si>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</si>
  <si>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</si>
  <si>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</si>
  <si>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</si>
  <si>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</si>
  <si>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</si>
  <si>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</si>
  <si>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</si>
  <si>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</si>
  <si>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</si>
  <si>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</si>
  <si>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</si>
  <si>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</si>
  <si>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</si>
  <si>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</si>
  <si>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</si>
  <si>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</si>
  <si>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</si>
  <si>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</si>
  <si>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</si>
  <si>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</si>
  <si>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</si>
  <si>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</si>
  <si>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</si>
  <si>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</si>
  <si>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</si>
  <si>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</si>
  <si>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</si>
  <si>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</si>
  <si>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</si>
  <si>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</si>
  <si>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</si>
  <si>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</si>
  <si>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</si>
  <si>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</si>
  <si>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</si>
  <si>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</si>
  <si>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</si>
  <si>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</si>
  <si>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</si>
  <si>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</si>
  <si>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</si>
  <si>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</si>
  <si>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</si>
  <si>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</si>
  <si>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</si>
  <si>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</si>
  <si>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</si>
  <si>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</si>
  <si>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</si>
  <si>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</si>
  <si>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</si>
  <si>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</si>
  <si>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</si>
  <si>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</si>
  <si>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</si>
  <si>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</si>
  <si>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</si>
  <si>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</si>
  <si>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</si>
  <si>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</si>
  <si>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</si>
  <si>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</si>
  <si>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</si>
  <si>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</si>
  <si>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</si>
  <si>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</si>
  <si>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</si>
  <si>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</si>
  <si>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</si>
  <si>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</si>
  <si>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</si>
  <si>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</si>
  <si>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</si>
  <si>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</si>
  <si>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</si>
  <si>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</si>
  <si>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</si>
  <si>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</si>
  <si>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</si>
  <si>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</si>
  <si>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</si>
  <si>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</si>
  <si>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</si>
  <si>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</si>
  <si>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</si>
  <si>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</si>
  <si>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</si>
  <si>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</si>
  <si>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</si>
  <si>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</si>
  <si>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</si>
  <si>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</si>
  <si>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</si>
  <si>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</si>
  <si>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</si>
  <si>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</si>
  <si>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</si>
  <si>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</si>
  <si>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</si>
  <si>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</si>
  <si>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</si>
  <si>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</si>
  <si>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</si>
  <si>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</si>
  <si>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</si>
  <si>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</si>
  <si>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</si>
  <si>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</si>
  <si>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</si>
  <si>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</si>
  <si>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</si>
  <si>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</si>
  <si>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</si>
  <si>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</si>
  <si>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</si>
  <si>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</si>
  <si>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</si>
  <si>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</si>
  <si>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</si>
  <si>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</si>
  <si>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</si>
  <si>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</si>
  <si>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</si>
  <si>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</si>
  <si>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</si>
  <si>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</si>
  <si>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</si>
  <si>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</si>
  <si>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</si>
  <si>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</si>
  <si>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</si>
  <si>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</si>
  <si>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</si>
  <si>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</si>
  <si>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</si>
  <si>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</si>
  <si>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</si>
  <si>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</si>
  <si>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</si>
  <si>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</si>
  <si>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</si>
  <si>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</si>
  <si>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</si>
  <si>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</si>
  <si>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</si>
  <si>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</si>
  <si>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</si>
  <si>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</si>
  <si>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</si>
  <si>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</si>
  <si>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</si>
  <si>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</si>
  <si>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</si>
  <si>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</si>
  <si>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</si>
  <si>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</si>
  <si>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</si>
  <si>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</si>
  <si>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</si>
  <si>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</si>
  <si>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</si>
  <si>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</si>
  <si>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</si>
  <si>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</si>
  <si>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</si>
  <si>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</si>
  <si>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</si>
  <si>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</si>
  <si>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</si>
  <si>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</si>
  <si>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</si>
  <si>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</si>
  <si>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</si>
  <si>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</si>
  <si>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</si>
  <si>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</si>
  <si>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</si>
  <si>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</si>
  <si>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</si>
  <si>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</si>
  <si>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</si>
  <si>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</si>
  <si>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</si>
  <si>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</si>
  <si>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</si>
  <si>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</si>
  <si>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</si>
  <si>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</si>
  <si>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</si>
  <si>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</si>
  <si>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</si>
  <si>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</si>
  <si>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</si>
  <si>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</si>
  <si>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</si>
  <si>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</si>
  <si>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</si>
  <si>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</si>
  <si>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</si>
  <si>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</si>
  <si>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</si>
  <si>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</si>
  <si>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</si>
  <si>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</si>
  <si>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</si>
  <si>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</si>
  <si>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</si>
  <si>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</si>
  <si>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</si>
  <si>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</si>
  <si>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</si>
  <si>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</si>
  <si>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</si>
  <si>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</si>
  <si>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</si>
  <si>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</si>
  <si>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</si>
  <si>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</si>
  <si>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</si>
  <si>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</si>
  <si>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</si>
  <si>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</si>
  <si>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</si>
  <si>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</si>
  <si>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</si>
  <si>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</si>
  <si>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</si>
  <si>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</si>
  <si>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</si>
  <si>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</si>
  <si>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</si>
  <si>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</si>
  <si>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</si>
  <si>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</si>
  <si>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</si>
  <si>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</si>
  <si>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</si>
  <si>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</si>
  <si>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</si>
  <si>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</si>
  <si>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</si>
  <si>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</si>
  <si>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</si>
  <si>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</si>
  <si>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</si>
  <si>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</si>
  <si>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</si>
  <si>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</si>
  <si>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</si>
  <si>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</si>
  <si>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</si>
  <si>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</si>
  <si>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</si>
  <si>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</si>
  <si>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</si>
  <si>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</si>
  <si>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</si>
  <si>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</si>
  <si>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</si>
  <si>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</si>
  <si>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</si>
  <si>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</si>
  <si>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</si>
  <si>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</si>
  <si>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</si>
  <si>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</si>
  <si>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</si>
  <si>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</si>
  <si>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</si>
  <si>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</si>
  <si>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</si>
  <si>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</si>
  <si>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</si>
  <si>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</si>
  <si>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</si>
  <si>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</si>
  <si>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</si>
  <si>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</si>
  <si>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</si>
  <si>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</si>
  <si>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</si>
  <si>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</si>
  <si>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</si>
  <si>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</si>
  <si>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</si>
  <si>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</si>
  <si>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</si>
  <si>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</si>
  <si>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</si>
  <si>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</si>
  <si>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</si>
  <si>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</si>
  <si>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</si>
  <si>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</si>
  <si>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</si>
  <si>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</si>
  <si>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</si>
  <si>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</si>
  <si>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</si>
  <si>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</si>
  <si>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</si>
  <si>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</si>
  <si>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</si>
  <si>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</si>
  <si>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</si>
  <si>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</si>
  <si>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</si>
  <si>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</si>
  <si>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</si>
  <si>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</si>
  <si>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</si>
  <si>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</si>
  <si>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</si>
  <si>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</si>
  <si>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</si>
  <si>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</si>
  <si>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</si>
  <si>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</si>
  <si>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</si>
  <si>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</si>
  <si>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</si>
  <si>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</si>
  <si>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</si>
  <si>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</si>
  <si>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</si>
  <si>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</si>
  <si>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</si>
  <si>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</si>
  <si>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</si>
  <si>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</si>
  <si>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</si>
  <si>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</si>
  <si>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</si>
  <si>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</si>
  <si>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</si>
  <si>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</si>
  <si>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</si>
  <si>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</si>
  <si>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</si>
  <si>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</si>
  <si>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</si>
  <si>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</si>
  <si>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</si>
  <si>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</si>
  <si>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</si>
  <si>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</si>
  <si>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</si>
  <si>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</si>
  <si>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</si>
  <si>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</si>
  <si>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</si>
  <si>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</si>
  <si>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</si>
  <si>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</si>
  <si>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</si>
  <si>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</si>
  <si>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</si>
  <si>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</si>
  <si>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</si>
  <si>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</si>
  <si>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</si>
  <si>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</si>
  <si>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</si>
  <si>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</si>
  <si>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</si>
  <si>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</si>
  <si>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</si>
  <si>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</si>
  <si>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</si>
  <si>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</si>
  <si>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</si>
  <si>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</si>
  <si>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</si>
  <si>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</si>
  <si>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</si>
  <si>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</si>
  <si>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</si>
  <si>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</si>
  <si>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</si>
  <si>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</si>
  <si>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</si>
  <si>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</si>
  <si>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</si>
  <si>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</si>
  <si>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</si>
  <si>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</si>
  <si>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</si>
  <si>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</si>
  <si>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</si>
  <si>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</si>
  <si>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</si>
  <si>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</si>
  <si>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</si>
  <si>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</si>
  <si>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</si>
  <si>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</si>
  <si>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</si>
  <si>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</si>
  <si>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</si>
  <si>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</si>
  <si>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</si>
  <si>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</si>
  <si>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</si>
  <si>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</si>
  <si>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</si>
  <si>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</si>
  <si>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</si>
  <si>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</si>
  <si>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</si>
  <si>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</si>
  <si>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</si>
  <si>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</si>
  <si>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</si>
  <si>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</si>
  <si>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</si>
  <si>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</si>
  <si>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</si>
  <si>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</si>
  <si>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</si>
  <si>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</si>
  <si>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</si>
  <si>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</si>
  <si>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</si>
  <si>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</si>
  <si>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</si>
  <si>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</si>
  <si>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</si>
  <si>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</si>
  <si>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</si>
  <si>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</si>
  <si>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</si>
  <si>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</si>
  <si>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</si>
  <si>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</si>
  <si>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</si>
  <si>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</si>
  <si>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</si>
  <si>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</si>
  <si>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</si>
  <si>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</si>
  <si>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</si>
  <si>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</si>
  <si>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</si>
  <si>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</si>
  <si>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</si>
  <si>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</si>
  <si>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</si>
  <si>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</si>
  <si>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</si>
  <si>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</si>
  <si>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</si>
  <si>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</si>
  <si>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</si>
  <si>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</si>
  <si>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</si>
  <si>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</si>
  <si>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</si>
  <si>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</si>
  <si>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</si>
  <si>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</si>
  <si>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</si>
  <si>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</si>
  <si>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</si>
  <si>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</si>
  <si>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</si>
  <si>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</si>
  <si>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</si>
  <si>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</si>
  <si>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</si>
  <si>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</si>
  <si>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</si>
  <si>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</si>
  <si>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</si>
  <si>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</si>
  <si>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</si>
  <si>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</si>
  <si>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</si>
  <si>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</si>
  <si>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</si>
  <si>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</si>
  <si>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</si>
  <si>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</si>
  <si>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</si>
  <si>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</si>
  <si>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</si>
  <si>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</si>
  <si>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</si>
  <si>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</si>
  <si>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</si>
  <si>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</si>
  <si>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</si>
  <si>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</si>
  <si>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</si>
  <si>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</si>
  <si>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</si>
  <si>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</si>
  <si>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</si>
  <si>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</si>
  <si>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</si>
  <si>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</si>
  <si>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</si>
  <si>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</si>
  <si>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</si>
  <si>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</si>
  <si>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</si>
  <si>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</si>
  <si>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</si>
  <si>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</si>
  <si>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</si>
  <si>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</si>
  <si>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</si>
  <si>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</si>
  <si>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</si>
  <si>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</si>
  <si>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</si>
  <si>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</si>
  <si>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</si>
  <si>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</si>
  <si>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</si>
  <si>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</si>
  <si>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</si>
  <si>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</si>
  <si>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</si>
  <si>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</si>
  <si>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</si>
  <si>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</si>
  <si>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</si>
  <si>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</si>
  <si>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</si>
  <si>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</si>
  <si>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</si>
  <si>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</si>
  <si>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</si>
  <si>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</si>
  <si>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</si>
  <si>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</si>
  <si>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</si>
  <si>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</si>
  <si>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</si>
  <si>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</si>
  <si>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</si>
  <si>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</si>
  <si>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</si>
  <si>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</si>
  <si>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</si>
  <si>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</si>
  <si>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</si>
  <si>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</si>
  <si>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</si>
  <si>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</si>
  <si>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</si>
  <si>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</si>
  <si>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</si>
  <si>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</si>
  <si>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</si>
  <si>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</si>
  <si>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</si>
  <si>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</si>
  <si>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</si>
  <si>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</si>
  <si>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</si>
  <si>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</si>
  <si>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</si>
  <si>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</si>
  <si>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</si>
  <si>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</si>
  <si>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</si>
  <si>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</si>
  <si>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</si>
  <si>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</si>
  <si>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</si>
  <si>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</si>
  <si>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</si>
  <si>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</si>
  <si>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</si>
  <si>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</si>
  <si>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</si>
  <si>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</si>
  <si>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</si>
  <si>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</si>
  <si>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</si>
  <si>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</si>
  <si>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</si>
  <si>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</si>
  <si>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</si>
  <si>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</si>
  <si>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</si>
  <si>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</si>
  <si>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</si>
  <si>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</si>
  <si>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</si>
  <si>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</si>
  <si>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</si>
  <si>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</si>
  <si>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</si>
  <si>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</si>
  <si>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</si>
  <si>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</si>
  <si>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</si>
  <si>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</si>
  <si>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</si>
  <si>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</si>
  <si>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</si>
  <si>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</si>
  <si>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</si>
  <si>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</si>
  <si>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</si>
  <si>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</si>
  <si>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</si>
  <si>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</si>
  <si>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</si>
  <si>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</si>
  <si>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</si>
  <si>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</si>
  <si>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</si>
  <si>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</si>
  <si>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</si>
  <si>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</si>
  <si>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</si>
  <si>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</si>
  <si>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</si>
  <si>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</si>
  <si>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</si>
  <si>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</si>
  <si>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</si>
  <si>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</si>
  <si>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</si>
  <si>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</si>
  <si>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</si>
  <si>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</si>
  <si>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</si>
  <si>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</si>
  <si>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</si>
  <si>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</si>
  <si>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</si>
  <si>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</si>
  <si>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</si>
  <si>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</si>
  <si>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</si>
  <si>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</si>
  <si>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</si>
  <si>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</si>
  <si>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</si>
  <si>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</si>
  <si>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</si>
  <si>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</si>
  <si>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</si>
  <si>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</si>
  <si>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</si>
  <si>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</si>
  <si>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</si>
  <si>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</si>
  <si>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</si>
  <si>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</si>
  <si>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</si>
  <si>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</si>
  <si>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</si>
  <si>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</si>
  <si>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</si>
  <si>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</si>
  <si>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</si>
  <si>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</si>
  <si>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</si>
  <si>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</si>
  <si>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</si>
  <si>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</si>
  <si>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</si>
  <si>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</si>
  <si>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</si>
  <si>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</si>
  <si>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</si>
  <si>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</si>
  <si>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</si>
  <si>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</si>
  <si>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</si>
  <si>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</si>
  <si>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</si>
  <si>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</si>
  <si>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</si>
  <si>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</si>
  <si>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</si>
  <si>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</si>
  <si>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</si>
  <si>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</si>
  <si>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</si>
  <si>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</si>
  <si>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</si>
  <si>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</si>
  <si>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</si>
  <si>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</si>
  <si>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</si>
  <si>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</si>
  <si>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</si>
  <si>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</si>
  <si>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</si>
  <si>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</si>
  <si>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</si>
  <si>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</si>
  <si>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</si>
  <si>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</si>
  <si>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</si>
  <si>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</si>
  <si>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</si>
  <si>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</si>
  <si>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</si>
  <si>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</si>
  <si>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</si>
  <si>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</si>
  <si>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</si>
  <si>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</si>
  <si>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</si>
  <si>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</si>
  <si>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</si>
  <si>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</si>
  <si>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</si>
  <si>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</si>
  <si>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</si>
  <si>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</si>
  <si>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</si>
  <si>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</si>
  <si>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</si>
  <si>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</si>
  <si>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</si>
  <si>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</si>
  <si>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</si>
  <si>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</si>
  <si>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</si>
  <si>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</si>
  <si>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</si>
  <si>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</si>
  <si>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</si>
  <si>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</si>
  <si>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</si>
  <si>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</si>
  <si>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</si>
  <si>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</si>
  <si>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</si>
  <si>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</si>
  <si>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</si>
  <si>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</si>
  <si>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</si>
  <si>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</si>
  <si>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</si>
  <si>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</si>
  <si>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</si>
  <si>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</si>
  <si>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</si>
  <si>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</si>
  <si>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</si>
  <si>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</si>
  <si>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</si>
  <si>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</si>
  <si>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</si>
  <si>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</si>
  <si>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</si>
  <si>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</si>
  <si>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</si>
  <si>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</si>
  <si>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</si>
  <si>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</si>
  <si>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</si>
  <si>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</si>
  <si>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</si>
  <si>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</si>
  <si>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</si>
  <si>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</si>
  <si>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</si>
  <si>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</si>
  <si>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</si>
  <si>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</si>
  <si>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</si>
  <si>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</si>
  <si>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</si>
  <si>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</si>
  <si>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</si>
  <si>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</si>
  <si>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</si>
  <si>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</si>
  <si>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</si>
  <si>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</si>
  <si>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</si>
  <si>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</si>
  <si>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</si>
  <si>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</si>
  <si>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</si>
  <si>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</si>
  <si>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</si>
  <si>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</si>
  <si>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</si>
  <si>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</si>
  <si>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</si>
  <si>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</si>
  <si>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</si>
  <si>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</si>
  <si>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</si>
  <si>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</si>
  <si>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</si>
  <si>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</si>
  <si>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</si>
  <si>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</si>
  <si>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</si>
  <si>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</si>
  <si>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</si>
  <si>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</si>
  <si>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</si>
  <si>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</si>
  <si>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</si>
  <si>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</si>
  <si>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</si>
  <si>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</si>
  <si>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</si>
  <si>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</si>
  <si>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</si>
  <si>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</si>
  <si>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</si>
  <si>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</si>
  <si>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</si>
  <si>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</si>
  <si>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</si>
  <si>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</si>
  <si>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</si>
  <si>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</si>
  <si>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</si>
  <si>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</si>
  <si>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</si>
  <si>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</si>
  <si>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</si>
  <si>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</si>
  <si>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</si>
  <si>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</si>
  <si>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</si>
  <si>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</si>
  <si>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</si>
  <si>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</si>
  <si>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</si>
  <si>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</si>
  <si>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</si>
  <si>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</si>
  <si>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</si>
  <si>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</si>
  <si>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</si>
  <si>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</si>
  <si>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</si>
  <si>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</si>
  <si>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</si>
  <si>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</si>
  <si>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</si>
  <si>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</si>
  <si>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</si>
  <si>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</si>
  <si>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</si>
  <si>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</si>
  <si>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</si>
  <si>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</si>
  <si>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</si>
  <si>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</si>
  <si>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</si>
  <si>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</si>
  <si>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</si>
  <si>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</si>
  <si>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</si>
  <si>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</si>
  <si>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</si>
  <si>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</si>
  <si>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</si>
  <si>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</si>
  <si>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</si>
  <si>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</si>
  <si>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</si>
  <si>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</si>
  <si>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</si>
  <si>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</si>
  <si>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</si>
  <si>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</si>
  <si>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</si>
  <si>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</si>
  <si>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</si>
  <si>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</si>
  <si>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</si>
  <si>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</si>
  <si>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</si>
  <si>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</si>
  <si>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</si>
  <si>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</si>
  <si>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</si>
  <si>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</si>
  <si>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</si>
  <si>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</si>
  <si>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</si>
  <si>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</si>
  <si>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</si>
  <si>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</si>
  <si>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</si>
  <si>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</si>
  <si>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</si>
  <si>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</si>
  <si>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</si>
  <si>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</si>
  <si>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</si>
  <si>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</si>
  <si>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</si>
  <si>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</si>
  <si>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</si>
  <si>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</si>
  <si>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</si>
  <si>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</si>
  <si>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</si>
  <si>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</si>
  <si>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</si>
  <si>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</si>
  <si>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</si>
  <si>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</si>
  <si>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</si>
  <si>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</si>
  <si>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</si>
  <si>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</si>
  <si>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</si>
  <si>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</si>
  <si>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</si>
  <si>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</si>
  <si>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</si>
  <si>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</si>
  <si>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</si>
  <si>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</si>
  <si>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</si>
  <si>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</si>
  <si>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</si>
  <si>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</si>
  <si>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</si>
  <si>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</si>
  <si>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</si>
  <si>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</si>
  <si>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</si>
  <si>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</si>
  <si>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</si>
  <si>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</si>
  <si>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</si>
  <si>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</si>
  <si>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</si>
  <si>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</si>
  <si>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</si>
  <si>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</si>
  <si>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</si>
  <si>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</si>
  <si>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</si>
  <si>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</si>
  <si>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</si>
  <si>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</si>
  <si>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</si>
  <si>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</si>
  <si>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</si>
  <si>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</si>
  <si>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</si>
  <si>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</si>
  <si>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</si>
  <si>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</si>
  <si>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</si>
  <si>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</si>
  <si>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</si>
  <si>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</si>
  <si>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</si>
  <si>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</si>
  <si>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</si>
  <si>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</si>
  <si>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</si>
  <si>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</si>
  <si>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</si>
  <si>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</si>
  <si>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</si>
  <si>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</si>
  <si>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</si>
  <si>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</si>
  <si>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</si>
  <si>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</si>
  <si>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</si>
  <si>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</si>
  <si>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</si>
  <si>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</si>
  <si>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</si>
  <si>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</si>
  <si>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</si>
  <si>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</si>
  <si>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</si>
  <si>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</si>
  <si>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</si>
  <si>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</si>
  <si>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</si>
  <si>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</si>
  <si>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</si>
  <si>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</si>
  <si>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</si>
  <si>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</si>
  <si>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</si>
  <si>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</si>
  <si>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</si>
  <si>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</si>
  <si>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</si>
  <si>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</si>
  <si>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</si>
  <si>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</si>
  <si>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</si>
  <si>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</si>
  <si>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</si>
  <si>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</si>
  <si>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</si>
  <si>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</si>
  <si>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</si>
  <si>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</si>
  <si>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</si>
  <si>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</si>
  <si>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</si>
  <si>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</si>
  <si>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</si>
  <si>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</si>
  <si>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</si>
  <si>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</si>
  <si>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</si>
  <si>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</si>
  <si>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</si>
  <si>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</si>
  <si>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</si>
  <si>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</si>
  <si>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</si>
  <si>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</si>
  <si>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</si>
  <si>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</si>
  <si>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</si>
  <si>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</si>
  <si>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</si>
  <si>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</si>
  <si>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</si>
  <si>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</si>
  <si>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</si>
  <si>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</si>
  <si>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</si>
  <si>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</si>
  <si>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</si>
  <si>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</si>
  <si>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</si>
  <si>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</si>
  <si>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</si>
  <si>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</si>
  <si>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</si>
  <si>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</si>
  <si>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</si>
  <si>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</si>
  <si>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</si>
  <si>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</si>
  <si>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</si>
  <si>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</si>
  <si>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</si>
  <si>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</si>
  <si>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</si>
  <si>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</si>
  <si>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</si>
  <si>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</si>
  <si>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</si>
  <si>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</si>
  <si>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</si>
  <si>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</si>
  <si>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</si>
  <si>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</si>
  <si>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</si>
  <si>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</si>
  <si>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</si>
  <si>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</si>
  <si>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</si>
  <si>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</si>
  <si>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</si>
  <si>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</si>
  <si>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</si>
  <si>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</si>
  <si>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</si>
  <si>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</si>
  <si>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</si>
  <si>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</si>
  <si>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</si>
  <si>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</si>
  <si>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</si>
  <si>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</si>
  <si>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</si>
  <si>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</si>
  <si>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</si>
  <si>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</si>
  <si>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</si>
  <si>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</si>
  <si>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</si>
  <si>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</si>
  <si>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</si>
  <si>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</si>
  <si>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</si>
  <si>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</si>
  <si>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</si>
  <si>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</si>
  <si>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</si>
  <si>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</si>
  <si>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</si>
  <si>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</si>
  <si>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</si>
  <si>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</si>
  <si>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</si>
  <si>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</si>
  <si>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</si>
  <si>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</si>
  <si>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</si>
  <si>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</si>
  <si>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</si>
  <si>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</si>
  <si>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</si>
  <si>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</si>
  <si>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</si>
  <si>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</si>
  <si>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</si>
  <si>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</si>
  <si>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</si>
  <si>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</si>
  <si>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</si>
  <si>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</si>
  <si>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</si>
  <si>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</si>
  <si>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</si>
  <si>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</si>
  <si>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</si>
  <si>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</si>
  <si>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</si>
  <si>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</si>
  <si>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</si>
  <si>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</si>
  <si>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</si>
  <si>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</si>
  <si>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</si>
  <si>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</si>
  <si>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</si>
  <si>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</si>
  <si>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</si>
  <si>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</si>
  <si>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</si>
  <si>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</si>
  <si>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</si>
  <si>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</si>
  <si>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</si>
  <si>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</si>
  <si>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</si>
  <si>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</si>
  <si>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</si>
  <si>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</si>
  <si>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</si>
  <si>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</si>
  <si>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</si>
  <si>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</si>
  <si>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</si>
  <si>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</si>
  <si>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</si>
  <si>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</si>
  <si>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</si>
  <si>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</si>
  <si>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</si>
  <si>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</si>
  <si>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</si>
  <si>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</si>
  <si>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</si>
  <si>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</si>
  <si>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</si>
  <si>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</si>
  <si>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</si>
  <si>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</si>
  <si>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</si>
  <si>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</si>
  <si>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</si>
  <si>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</si>
  <si>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</si>
  <si>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</si>
  <si>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</si>
  <si>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</si>
  <si>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</si>
  <si>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</si>
  <si>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</si>
  <si>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</si>
  <si>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</si>
  <si>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</si>
  <si>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</si>
  <si>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</si>
  <si>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</si>
  <si>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</si>
  <si>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</si>
  <si>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</si>
  <si>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</si>
  <si>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</si>
  <si>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</si>
  <si>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</si>
  <si>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</si>
  <si>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</si>
  <si>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</si>
  <si>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</si>
  <si>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</si>
  <si>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</si>
  <si>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</si>
  <si>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</si>
  <si>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</si>
  <si>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</si>
  <si>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</si>
  <si>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</si>
  <si>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</si>
  <si>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</si>
  <si>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</si>
  <si>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</si>
  <si>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</si>
  <si>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</si>
  <si>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</si>
  <si>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</si>
  <si>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</si>
  <si>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</si>
  <si>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</si>
  <si>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</si>
  <si>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</si>
  <si>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</si>
  <si>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</si>
  <si>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</si>
  <si>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</si>
  <si>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</si>
  <si>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</si>
  <si>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</si>
  <si>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</si>
  <si>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</si>
  <si>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</si>
  <si>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</si>
  <si>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</si>
  <si>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</si>
  <si>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</si>
  <si>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</si>
  <si>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</si>
  <si>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</si>
  <si>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</si>
  <si>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</si>
  <si>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</si>
  <si>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</si>
  <si>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</si>
  <si>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</si>
  <si>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</si>
  <si>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</si>
  <si>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</si>
  <si>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</si>
  <si>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</si>
  <si>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</si>
  <si>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</si>
  <si>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</si>
  <si>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</si>
  <si>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</si>
  <si>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</si>
  <si>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</si>
  <si>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</si>
  <si>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</si>
  <si>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</si>
  <si>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</si>
  <si>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</si>
  <si>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</si>
  <si>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</si>
  <si>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</si>
  <si>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</si>
  <si>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</si>
  <si>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</si>
  <si>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</si>
  <si>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</si>
  <si>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</si>
  <si>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</si>
  <si>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</si>
  <si>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</si>
  <si>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</si>
  <si>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</si>
  <si>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</si>
  <si>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</si>
  <si>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</si>
  <si>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</si>
  <si>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</si>
  <si>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</si>
  <si>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</si>
  <si>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</si>
  <si>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</si>
  <si>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</si>
  <si>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</si>
  <si>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</si>
  <si>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</si>
  <si>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</si>
  <si>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</si>
  <si>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</si>
  <si>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</si>
  <si>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</si>
  <si>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</si>
  <si>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</si>
  <si>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</si>
  <si>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</si>
  <si>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</si>
  <si>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</si>
  <si>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</si>
  <si>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</si>
  <si>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</si>
  <si>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</si>
  <si>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</si>
  <si>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</si>
  <si>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</si>
  <si>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</si>
  <si>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</si>
  <si>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</si>
  <si>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</si>
  <si>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</si>
  <si>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</si>
  <si>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</si>
  <si>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</si>
  <si>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</si>
  <si>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</si>
  <si>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</si>
  <si>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</si>
  <si>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</si>
  <si>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</si>
  <si>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</si>
  <si>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</si>
  <si>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</si>
  <si>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</si>
  <si>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</si>
  <si>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</si>
  <si>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</si>
  <si>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</si>
  <si>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</si>
  <si>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</si>
  <si>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</si>
  <si>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</si>
  <si>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</si>
  <si>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</si>
  <si>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</si>
  <si>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</si>
  <si>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</si>
  <si>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</si>
  <si>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</si>
  <si>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</si>
  <si>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</si>
  <si>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</si>
  <si>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</si>
  <si>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</si>
  <si>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</si>
  <si>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</si>
  <si>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</si>
  <si>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</si>
  <si>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</si>
  <si>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</si>
  <si>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</si>
  <si>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</si>
  <si>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</si>
  <si>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</si>
  <si>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</si>
  <si>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</si>
  <si>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</si>
  <si>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</si>
  <si>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</si>
  <si>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</si>
  <si>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</si>
  <si>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</si>
  <si>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</si>
  <si>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</si>
  <si>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</si>
  <si>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</si>
  <si>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</si>
  <si>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</si>
  <si>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</si>
  <si>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</si>
  <si>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</si>
  <si>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</si>
  <si>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</si>
  <si>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</si>
  <si>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</si>
  <si>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</si>
  <si>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</si>
  <si>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</si>
  <si>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</si>
  <si>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</si>
  <si>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</si>
  <si>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</si>
  <si>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</si>
  <si>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</si>
  <si>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</si>
  <si>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</si>
  <si>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</si>
  <si>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</si>
  <si>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</si>
  <si>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</si>
  <si>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</si>
  <si>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</si>
  <si>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</si>
  <si>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</si>
  <si>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</si>
  <si>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</si>
  <si>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</si>
  <si>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</si>
  <si>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</si>
  <si>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</si>
  <si>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</si>
  <si>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</si>
  <si>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</si>
  <si>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</si>
  <si>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</si>
  <si>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</si>
  <si>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</si>
  <si>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</si>
  <si>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</si>
  <si>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</si>
  <si>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</si>
  <si>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</si>
  <si>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</si>
  <si>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</si>
  <si>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</si>
  <si>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</si>
  <si>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</si>
  <si>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</si>
  <si>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</si>
  <si>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</si>
  <si>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</si>
  <si>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</si>
  <si>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</si>
  <si>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</si>
  <si>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</si>
  <si>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</si>
  <si>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</si>
  <si>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</si>
  <si>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</si>
  <si>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</si>
  <si>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</si>
  <si>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</si>
  <si>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</si>
  <si>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</si>
  <si>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</si>
  <si>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</si>
  <si>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</si>
  <si>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</si>
  <si>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</si>
  <si>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</si>
  <si>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</si>
  <si>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</si>
  <si>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</si>
  <si>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</si>
  <si>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</si>
  <si>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</si>
  <si>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</si>
  <si>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</si>
  <si>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</si>
  <si>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</si>
  <si>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</si>
  <si>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</si>
  <si>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</si>
  <si>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</si>
  <si>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</si>
  <si>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</si>
  <si>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</si>
  <si>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</si>
  <si>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</si>
  <si>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</si>
  <si>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</si>
  <si>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</si>
  <si>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</si>
  <si>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</si>
  <si>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</si>
  <si>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</si>
  <si>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</si>
  <si>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</si>
  <si>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</si>
  <si>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</si>
  <si>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</si>
  <si>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</si>
  <si>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</si>
  <si>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</si>
  <si>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</si>
  <si>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</si>
  <si>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</si>
  <si>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</si>
  <si>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</si>
  <si>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</si>
  <si>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</si>
  <si>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</si>
  <si>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</si>
  <si>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</si>
  <si>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</si>
  <si>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</si>
  <si>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</si>
  <si>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</si>
  <si>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</si>
  <si>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</si>
  <si>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</si>
  <si>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</si>
  <si>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</si>
  <si>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</si>
  <si>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</si>
  <si>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</si>
  <si>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</si>
  <si>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</si>
  <si>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</si>
  <si>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</si>
  <si>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</si>
  <si>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</si>
  <si>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</si>
  <si>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</si>
  <si>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</si>
  <si>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</si>
  <si>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</si>
  <si>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</si>
  <si>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</si>
  <si>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</si>
  <si>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</si>
  <si>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</si>
  <si>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</si>
  <si>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</si>
  <si>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</si>
  <si>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</si>
  <si>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</si>
  <si>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</si>
  <si>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</si>
  <si>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</si>
  <si>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</si>
  <si>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</si>
  <si>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</si>
  <si>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</si>
  <si>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</si>
  <si>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</si>
  <si>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</si>
  <si>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</si>
  <si>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</si>
  <si>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</si>
  <si>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</si>
  <si>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</si>
  <si>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</si>
  <si>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</si>
  <si>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</si>
  <si>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</si>
  <si>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</si>
  <si>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</si>
  <si>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</si>
  <si>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</si>
  <si>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</si>
  <si>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</si>
  <si>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</si>
  <si>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</si>
  <si>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</si>
  <si>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</si>
  <si>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</si>
  <si>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</si>
  <si>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</si>
  <si>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</si>
  <si>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</si>
  <si>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</si>
  <si>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</si>
  <si>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</si>
  <si>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</si>
  <si>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</si>
  <si>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</si>
  <si>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</si>
  <si>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</si>
  <si>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</si>
  <si>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</si>
  <si>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</si>
  <si>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</si>
  <si>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</si>
  <si>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</si>
  <si>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</si>
  <si>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</si>
  <si>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</si>
  <si>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</si>
  <si>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</si>
  <si>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</si>
  <si>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</si>
  <si>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</si>
  <si>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</si>
  <si>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</si>
  <si>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</si>
  <si>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</si>
  <si>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</si>
  <si>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</si>
  <si>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</si>
  <si>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</si>
  <si>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</si>
  <si>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</si>
  <si>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</si>
  <si>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</si>
  <si>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</si>
  <si>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</si>
  <si>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</si>
  <si>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</si>
  <si>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</si>
  <si>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</si>
  <si>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</si>
  <si>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</si>
  <si>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</si>
  <si>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</si>
  <si>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</si>
  <si>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</si>
  <si>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</si>
  <si>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</si>
  <si>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</si>
  <si>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</si>
  <si>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</si>
  <si>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</si>
  <si>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</si>
  <si>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</si>
  <si>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</si>
  <si>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</si>
  <si>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</si>
  <si>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</si>
  <si>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</si>
  <si>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</si>
  <si>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</si>
  <si>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</si>
  <si>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</si>
  <si>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</si>
  <si>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</si>
  <si>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</si>
  <si>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</si>
  <si>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</si>
  <si>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</si>
  <si>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</si>
  <si>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</si>
  <si>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</si>
  <si>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</si>
  <si>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</si>
  <si>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</si>
  <si>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</si>
  <si>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</si>
  <si>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</si>
  <si>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</si>
  <si>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</si>
  <si>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</si>
  <si>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</si>
  <si>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</si>
  <si>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</si>
  <si>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</si>
  <si>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</si>
  <si>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</si>
  <si>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</si>
  <si>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</si>
  <si>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</si>
  <si>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</si>
  <si>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</si>
  <si>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</si>
  <si>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</si>
  <si>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</si>
  <si>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</si>
  <si>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</si>
  <si>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</si>
  <si>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</si>
  <si>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</si>
  <si>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</si>
  <si>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</si>
  <si>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</si>
  <si>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</si>
  <si>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</si>
  <si>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</si>
  <si>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</si>
  <si>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</si>
  <si>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</si>
  <si>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</si>
  <si>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</si>
  <si>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</si>
  <si>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</si>
  <si>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</si>
  <si>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</si>
  <si>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</si>
  <si>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</si>
  <si>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</si>
  <si>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</si>
  <si>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</si>
  <si>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</si>
  <si>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</si>
  <si>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</si>
  <si>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</si>
  <si>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</si>
  <si>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</si>
  <si>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</si>
  <si>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</si>
  <si>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</si>
  <si>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</si>
  <si>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</si>
  <si>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</si>
  <si>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</si>
  <si>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</si>
  <si>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</si>
  <si>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</si>
  <si>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</si>
  <si>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</si>
  <si>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</si>
  <si>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</si>
  <si>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</si>
  <si>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</si>
  <si>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</si>
  <si>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</si>
  <si>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</si>
  <si>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</si>
  <si>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</si>
  <si>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</si>
  <si>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</si>
  <si>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</si>
  <si>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</si>
  <si>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</si>
  <si>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</si>
  <si>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</si>
  <si>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</si>
  <si>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</si>
  <si>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</si>
  <si>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</si>
  <si>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</si>
  <si>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</si>
  <si>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</si>
  <si>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</si>
  <si>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</si>
  <si>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</si>
  <si>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</si>
  <si>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</si>
  <si>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</si>
  <si>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</si>
  <si>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</si>
  <si>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</si>
  <si>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</si>
  <si>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</si>
  <si>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</si>
  <si>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</si>
  <si>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</si>
  <si>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</si>
  <si>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</si>
  <si>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</si>
  <si>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</si>
  <si>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</si>
  <si>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</si>
  <si>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</si>
  <si>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</si>
  <si>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</si>
  <si>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</si>
  <si>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</si>
  <si>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</si>
  <si>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</si>
  <si>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</si>
  <si>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</si>
  <si>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</si>
  <si>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</si>
  <si>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</si>
  <si>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</si>
  <si>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</si>
  <si>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</si>
  <si>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</si>
  <si>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</si>
  <si>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</si>
  <si>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</si>
  <si>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</si>
  <si>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</si>
  <si>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</si>
  <si>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</si>
  <si>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</si>
  <si>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</si>
  <si>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</si>
  <si>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</si>
  <si>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</si>
  <si>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</si>
  <si>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</si>
  <si>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</si>
  <si>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</si>
  <si>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</si>
  <si>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</si>
  <si>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</si>
  <si>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</si>
  <si>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</si>
  <si>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</si>
  <si>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</si>
  <si>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</si>
  <si>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</si>
  <si>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</si>
  <si>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</si>
  <si>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</si>
  <si>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</si>
  <si>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</si>
  <si>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</si>
  <si>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</si>
  <si>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</si>
  <si>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</si>
  <si>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</si>
  <si>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</si>
  <si>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</si>
  <si>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</si>
  <si>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</si>
  <si>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</si>
  <si>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</si>
  <si>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</si>
  <si>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</si>
  <si>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</si>
  <si>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</si>
  <si>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</si>
  <si>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</si>
  <si>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</si>
  <si>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</si>
  <si>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</si>
  <si>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</si>
  <si>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</si>
  <si>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</si>
  <si>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</si>
  <si>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</si>
  <si>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</si>
  <si>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</si>
  <si>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</si>
  <si>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</si>
  <si>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</si>
  <si>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</si>
  <si>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</si>
  <si>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</si>
  <si>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</si>
  <si>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</si>
  <si>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</si>
  <si>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</si>
  <si>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</si>
  <si>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</si>
  <si>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</si>
  <si>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</si>
  <si>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</si>
  <si>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</si>
  <si>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</si>
  <si>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</si>
  <si>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</si>
  <si>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</si>
  <si>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</si>
  <si>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</si>
  <si>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</si>
  <si>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</si>
  <si>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</si>
  <si>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</si>
  <si>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</si>
  <si>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</si>
  <si>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</si>
  <si>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</si>
  <si>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</si>
  <si>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</si>
  <si>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</si>
  <si>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</si>
  <si>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</si>
  <si>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</si>
  <si>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</si>
  <si>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</si>
  <si>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</si>
  <si>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</si>
  <si>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</si>
  <si>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</si>
  <si>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</si>
  <si>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</si>
  <si>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</si>
  <si>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</si>
  <si>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</si>
  <si>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</si>
  <si>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</si>
  <si>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</si>
  <si>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</si>
  <si>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</si>
  <si>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</si>
  <si>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</si>
  <si>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</si>
  <si>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</si>
  <si>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</si>
  <si>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</si>
  <si>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</si>
  <si>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</si>
  <si>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</si>
  <si>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</si>
  <si>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</si>
  <si>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</si>
  <si>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</si>
  <si>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</si>
  <si>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</si>
  <si>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</si>
  <si>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</si>
  <si>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</si>
  <si>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</si>
  <si>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</si>
  <si>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</si>
  <si>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</si>
  <si>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</si>
  <si>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</si>
  <si>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</si>
  <si>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</si>
  <si>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</si>
  <si>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</si>
  <si>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</si>
  <si>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</si>
  <si>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</si>
  <si>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</si>
  <si>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</si>
  <si>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</si>
  <si>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</si>
  <si>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</si>
  <si>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</si>
  <si>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</si>
  <si>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</si>
  <si>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</si>
  <si>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</si>
  <si>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</si>
  <si>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</si>
  <si>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</si>
  <si>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</si>
  <si>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</si>
  <si>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</si>
  <si>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</si>
  <si>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</si>
  <si>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</si>
  <si>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</si>
  <si>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</si>
  <si>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</si>
  <si>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</si>
  <si>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</si>
  <si>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</si>
  <si>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</si>
  <si>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</si>
  <si>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</si>
  <si>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</si>
  <si>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</si>
  <si>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</si>
  <si>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</si>
  <si>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</si>
  <si>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</si>
  <si>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</si>
  <si>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</si>
  <si>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</si>
  <si>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</si>
  <si>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</si>
  <si>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</si>
  <si>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</si>
  <si>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</si>
  <si>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</si>
  <si>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</si>
  <si>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</si>
  <si>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</si>
  <si>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</si>
  <si>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</si>
  <si>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</si>
  <si>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</si>
  <si>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</si>
  <si>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</si>
  <si>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</si>
  <si>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</si>
  <si>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</si>
  <si>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</si>
  <si>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</si>
  <si>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</si>
  <si>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</si>
  <si>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</si>
  <si>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</si>
  <si>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</si>
  <si>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</si>
  <si>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</si>
  <si>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</si>
  <si>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</si>
  <si>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</si>
  <si>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</si>
  <si>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</si>
  <si>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</si>
  <si>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</si>
  <si>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</si>
  <si>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</si>
  <si>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</si>
  <si>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</si>
  <si>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</si>
  <si>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</si>
  <si>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</si>
  <si>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</si>
  <si>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</si>
  <si>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</si>
  <si>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</si>
  <si>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</si>
  <si>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</si>
  <si>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</si>
  <si>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</si>
  <si>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</si>
  <si>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</si>
  <si>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</si>
  <si>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</si>
  <si>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</si>
  <si>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</si>
  <si>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</si>
  <si>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</si>
  <si>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</si>
  <si>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</si>
  <si>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</si>
  <si>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</si>
  <si>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</si>
  <si>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</si>
  <si>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</si>
  <si>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</si>
  <si>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</si>
  <si>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</si>
  <si>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</si>
  <si>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</si>
  <si>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</si>
  <si>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</si>
  <si>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</si>
  <si>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</si>
  <si>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</si>
  <si>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</si>
  <si>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</si>
  <si>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</si>
  <si>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</si>
  <si>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</si>
  <si>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</si>
  <si>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</si>
  <si>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</si>
  <si>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</si>
  <si>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</si>
  <si>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</si>
  <si>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</si>
  <si>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</si>
  <si>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</si>
  <si>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</si>
  <si>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</si>
  <si>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</si>
  <si>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</si>
  <si>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</si>
  <si>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</si>
  <si>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</si>
  <si>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</si>
  <si>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</si>
  <si>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</si>
  <si>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</si>
  <si>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</si>
  <si>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</si>
  <si>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</si>
  <si>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</si>
  <si>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</si>
  <si>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</si>
  <si>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</si>
  <si>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</si>
  <si>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</si>
  <si>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</si>
  <si>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</si>
  <si>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</si>
  <si>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</si>
  <si>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</si>
  <si>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</si>
  <si>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</si>
  <si>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</si>
  <si>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</si>
  <si>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</si>
  <si>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</si>
  <si>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</si>
  <si>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</si>
  <si>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</si>
  <si>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</si>
  <si>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</si>
  <si>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</si>
  <si>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</si>
  <si>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</si>
  <si>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</si>
  <si>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</si>
  <si>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</si>
  <si>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</si>
  <si>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</si>
  <si>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</si>
  <si>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</si>
  <si>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</si>
  <si>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</si>
  <si>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</si>
  <si>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</si>
  <si>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</si>
  <si>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</si>
  <si>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</si>
  <si>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</si>
  <si>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</si>
  <si>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</si>
  <si>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</si>
  <si>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</si>
  <si>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</si>
  <si>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</si>
  <si>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</si>
  <si>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</si>
  <si>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</si>
  <si>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</si>
  <si>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</si>
  <si>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</si>
  <si>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</si>
  <si>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</si>
  <si>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</si>
  <si>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</si>
  <si>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</si>
  <si>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</si>
  <si>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</si>
  <si>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</si>
  <si>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</si>
  <si>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</si>
  <si>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</si>
  <si>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</si>
  <si>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</si>
  <si>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</si>
  <si>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</si>
  <si>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</si>
  <si>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</si>
  <si>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</si>
  <si>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</si>
  <si>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</si>
  <si>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</si>
  <si>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</si>
  <si>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</si>
  <si>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</si>
  <si>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</si>
  <si>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</si>
  <si>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</si>
  <si>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</si>
  <si>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</si>
  <si>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</si>
  <si>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</si>
  <si>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</si>
  <si>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</si>
  <si>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</si>
  <si>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</si>
  <si>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</si>
  <si>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</si>
  <si>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</si>
  <si>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</si>
  <si>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</si>
  <si>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</si>
  <si>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</si>
  <si>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</si>
  <si>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</si>
  <si>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</si>
  <si>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</si>
  <si>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</si>
  <si>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</si>
  <si>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</si>
  <si>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</si>
  <si>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</si>
  <si>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</si>
  <si>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</si>
  <si>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</si>
  <si>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</si>
  <si>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</si>
  <si>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</si>
  <si>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</si>
  <si>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</si>
  <si>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</si>
  <si>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</si>
  <si>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</si>
  <si>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</si>
  <si>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</si>
  <si>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</si>
  <si>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</si>
  <si>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</si>
  <si>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</si>
  <si>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</si>
  <si>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</si>
  <si>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</si>
  <si>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</si>
  <si>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</si>
  <si>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</si>
  <si>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</si>
  <si>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</si>
  <si>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</si>
  <si>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</si>
  <si>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</si>
  <si>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</si>
  <si>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</si>
  <si>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</si>
  <si>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</si>
  <si>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</si>
  <si>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</si>
  <si>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</si>
  <si>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</si>
  <si>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</si>
  <si>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</si>
  <si>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</si>
  <si>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</si>
  <si>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</si>
  <si>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</si>
  <si>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</si>
  <si>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</si>
  <si>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</si>
  <si>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</si>
  <si>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</si>
  <si>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</si>
  <si>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</si>
  <si>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</si>
  <si>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</si>
  <si>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</si>
  <si>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</si>
  <si>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</si>
  <si>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</si>
  <si>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</si>
  <si>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</si>
  <si>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</si>
  <si>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</si>
  <si>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</si>
  <si>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</si>
  <si>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</si>
  <si>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</si>
  <si>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</si>
  <si>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</si>
  <si>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</si>
  <si>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</si>
  <si>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</si>
  <si>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</si>
  <si>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</si>
  <si>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</si>
  <si>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</si>
  <si>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</si>
  <si>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</si>
  <si>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</si>
  <si>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</si>
  <si>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</si>
  <si>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</si>
  <si>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</si>
  <si>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</si>
  <si>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</si>
  <si>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</si>
  <si>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</si>
  <si>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</si>
  <si>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</si>
  <si>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</si>
  <si>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</si>
  <si>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</si>
  <si>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</si>
  <si>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</si>
  <si>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</si>
  <si>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</si>
  <si>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</si>
  <si>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</si>
  <si>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</si>
  <si>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</si>
  <si>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</si>
  <si>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</si>
  <si>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</si>
  <si>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</si>
  <si>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</si>
  <si>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</si>
  <si>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</si>
  <si>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</si>
  <si>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</si>
  <si>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</si>
  <si>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</si>
  <si>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</si>
  <si>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</si>
  <si>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</si>
  <si>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</si>
  <si>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</si>
  <si>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</si>
  <si>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</si>
  <si>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</si>
  <si>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</si>
  <si>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</si>
  <si>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</si>
  <si>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</si>
  <si>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</si>
  <si>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</si>
  <si>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</si>
  <si>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</si>
  <si>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</si>
  <si>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</si>
  <si>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</si>
  <si>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</si>
  <si>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</si>
  <si>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</si>
  <si>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</si>
  <si>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</si>
  <si>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</si>
  <si>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</si>
  <si>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</si>
  <si>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</si>
  <si>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</si>
  <si>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</si>
  <si>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</si>
  <si>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</si>
  <si>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</si>
  <si>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</si>
  <si>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</si>
  <si>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</si>
  <si>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</si>
  <si>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</si>
  <si>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</si>
  <si>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</si>
  <si>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</si>
  <si>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</si>
  <si>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</si>
  <si>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</si>
  <si>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</si>
  <si>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</si>
  <si>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</si>
  <si>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</si>
  <si>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</si>
  <si>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</si>
  <si>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</si>
  <si>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</si>
  <si>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</si>
  <si>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</si>
  <si>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</si>
  <si>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</si>
  <si>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</si>
  <si>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</si>
  <si>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</si>
  <si>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</si>
  <si>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</si>
  <si>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</si>
  <si>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</si>
  <si>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</si>
  <si>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</si>
  <si>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</si>
  <si>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</si>
  <si>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</si>
  <si>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</si>
  <si>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</si>
  <si>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</si>
  <si>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</si>
  <si>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</si>
  <si>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</si>
  <si>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</si>
  <si>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</si>
  <si>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</si>
  <si>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</si>
  <si>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</si>
  <si>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</si>
  <si>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</si>
  <si>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</si>
  <si>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</si>
  <si>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</si>
  <si>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</si>
  <si>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</si>
  <si>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</si>
  <si>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</si>
  <si>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</si>
  <si>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</si>
  <si>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</si>
  <si>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</si>
  <si>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</si>
  <si>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</si>
  <si>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</si>
  <si>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</si>
  <si>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</si>
  <si>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</si>
  <si>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</si>
  <si>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</si>
  <si>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</si>
  <si>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</si>
  <si>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</si>
  <si>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</si>
  <si>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</si>
  <si>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</si>
  <si>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</si>
  <si>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</si>
  <si>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</si>
  <si>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</si>
  <si>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</si>
  <si>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</si>
  <si>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</si>
  <si>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</si>
  <si>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</si>
  <si>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</si>
  <si>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</si>
  <si>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</si>
  <si>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</si>
  <si>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</si>
  <si>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</si>
  <si>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</si>
  <si>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</si>
  <si>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</si>
  <si>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</si>
  <si>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</si>
  <si>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</si>
  <si>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</si>
  <si>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</si>
  <si>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</si>
  <si>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</si>
  <si>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</si>
  <si>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</si>
  <si>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</si>
  <si>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</si>
  <si>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</si>
  <si>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</si>
  <si>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</si>
  <si>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</si>
  <si>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</si>
  <si>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</si>
  <si>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</si>
  <si>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</si>
  <si>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</si>
  <si>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</si>
  <si>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</si>
  <si>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</si>
  <si>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</si>
  <si>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</si>
  <si>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</si>
  <si>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</si>
  <si>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</si>
  <si>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</si>
  <si>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</si>
  <si>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</si>
  <si>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</si>
  <si>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</si>
  <si>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</si>
  <si>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</si>
  <si>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</si>
  <si>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</si>
  <si>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</si>
  <si>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</si>
  <si>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</si>
  <si>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</si>
  <si>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</si>
  <si>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</si>
  <si>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</si>
  <si>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</si>
  <si>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</si>
  <si>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</si>
  <si>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</si>
  <si>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</si>
  <si>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</si>
  <si>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</si>
  <si>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</si>
  <si>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</si>
  <si>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</si>
  <si>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</si>
  <si>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</si>
  <si>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</si>
  <si>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</si>
  <si>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</si>
  <si>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</si>
  <si>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</si>
  <si>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</si>
  <si>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</si>
  <si>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</si>
  <si>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</si>
  <si>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</si>
  <si>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</si>
  <si>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</si>
  <si>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</si>
  <si>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</si>
  <si>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</si>
  <si>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</si>
  <si>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</si>
  <si>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</si>
  <si>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</si>
  <si>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</si>
  <si>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</si>
  <si>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</si>
  <si>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</si>
  <si>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</si>
  <si>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</si>
  <si>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</si>
  <si>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</si>
  <si>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</si>
  <si>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</si>
  <si>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</si>
  <si>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</si>
  <si>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</si>
  <si>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</si>
  <si>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</si>
  <si>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</si>
  <si>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</si>
  <si>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</si>
  <si>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</si>
  <si>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</si>
  <si>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</si>
  <si>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</si>
  <si>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</si>
  <si>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</si>
  <si>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</si>
  <si>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</si>
  <si>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</si>
  <si>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</si>
  <si>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</si>
  <si>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</si>
  <si>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</si>
  <si>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</si>
  <si>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</si>
  <si>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</si>
  <si>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</si>
  <si>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</si>
  <si>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</si>
  <si>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</si>
  <si>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</si>
  <si>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</si>
  <si>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</si>
  <si>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</si>
  <si>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</si>
  <si>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</si>
  <si>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</si>
  <si>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</si>
  <si>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</si>
  <si>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</si>
  <si>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</si>
  <si>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</si>
  <si>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</si>
  <si>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</si>
  <si>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</si>
  <si>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</si>
  <si>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</si>
  <si>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</si>
  <si>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</si>
  <si>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</si>
  <si>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</si>
  <si>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</si>
  <si>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</si>
  <si>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</si>
  <si>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</si>
  <si>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</si>
  <si>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</si>
  <si>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</si>
  <si>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</si>
  <si>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</si>
  <si>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</si>
  <si>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</si>
  <si>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</si>
  <si>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</si>
  <si>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</si>
  <si>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</si>
  <si>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</si>
  <si>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</si>
  <si>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</si>
  <si>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</si>
  <si>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</si>
  <si>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</si>
  <si>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</si>
  <si>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</si>
  <si>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</si>
  <si>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</si>
  <si>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</si>
  <si>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</si>
  <si>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</si>
  <si>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</si>
  <si>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</si>
  <si>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</si>
  <si>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</si>
  <si>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</si>
  <si>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</si>
  <si>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</si>
  <si>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</si>
  <si>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</si>
  <si>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</si>
  <si>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</si>
  <si>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</si>
  <si>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</si>
  <si>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</si>
  <si>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</si>
  <si>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</si>
  <si>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</si>
  <si>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</si>
  <si>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</si>
  <si>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</si>
  <si>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</si>
  <si>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</si>
  <si>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</si>
  <si>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</si>
  <si>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</si>
  <si>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</si>
  <si>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</si>
  <si>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</si>
  <si>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</si>
  <si>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</si>
  <si>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</si>
  <si>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</si>
  <si>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</si>
  <si>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</si>
  <si>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</si>
  <si>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</si>
  <si>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</si>
  <si>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</si>
  <si>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</si>
  <si>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</si>
  <si>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</si>
  <si>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</si>
  <si>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</si>
  <si>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</si>
  <si>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</si>
  <si>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</si>
  <si>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</si>
  <si>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</si>
  <si>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</si>
  <si>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</si>
  <si>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</si>
  <si>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</si>
  <si>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</si>
  <si>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</si>
  <si>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</si>
  <si>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</si>
  <si>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</si>
  <si>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</si>
  <si>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</si>
  <si>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</si>
  <si>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</si>
  <si>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</si>
  <si>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</si>
  <si>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</si>
  <si>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</si>
  <si>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</si>
  <si>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</si>
  <si>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</si>
  <si>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</si>
  <si>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</si>
  <si>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</si>
  <si>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</si>
  <si>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</si>
  <si>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</si>
  <si>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</si>
  <si>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</si>
  <si>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</si>
  <si>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</si>
  <si>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</si>
  <si>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</si>
  <si>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</si>
  <si>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</si>
  <si>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</si>
  <si>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</si>
  <si>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</si>
  <si>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</si>
  <si>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</si>
  <si>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</si>
  <si>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</si>
  <si>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</si>
  <si>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</si>
  <si>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</si>
  <si>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</si>
  <si>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</si>
  <si>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</si>
  <si>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</si>
  <si>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</si>
  <si>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</si>
  <si>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</si>
  <si>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</si>
  <si>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</si>
  <si>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</si>
  <si>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</si>
  <si>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</si>
  <si>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</si>
  <si>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</si>
  <si>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</si>
  <si>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</si>
  <si>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</si>
  <si>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</si>
  <si>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</si>
  <si>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</si>
  <si>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</si>
  <si>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</si>
  <si>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</si>
  <si>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</si>
  <si>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</si>
  <si>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</si>
  <si>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</si>
  <si>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</si>
  <si>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</si>
  <si>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</si>
  <si>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</si>
  <si>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</si>
  <si>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</si>
  <si>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</si>
  <si>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</si>
  <si>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</si>
  <si>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</si>
  <si>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</si>
  <si>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</si>
  <si>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</si>
  <si>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</si>
  <si>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</si>
  <si>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</si>
  <si>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</si>
  <si>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</si>
  <si>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</si>
  <si>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</si>
  <si>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</si>
  <si>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</si>
  <si>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</si>
  <si>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</si>
  <si>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</si>
  <si>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</si>
  <si>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</si>
  <si>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</si>
  <si>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</si>
  <si>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</si>
  <si>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</si>
  <si>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</si>
  <si>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</si>
  <si>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</si>
  <si>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</si>
  <si>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</si>
  <si>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</si>
  <si>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</si>
  <si>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</si>
  <si>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</si>
  <si>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</si>
  <si>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</si>
  <si>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</si>
  <si>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</si>
  <si>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</si>
  <si>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</si>
  <si>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</si>
  <si>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</si>
  <si>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</si>
  <si>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</si>
  <si>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</si>
  <si>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</si>
  <si>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</si>
  <si>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</si>
  <si>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</si>
  <si>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</si>
  <si>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</si>
  <si>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</si>
  <si>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</si>
  <si>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</si>
  <si>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</si>
  <si>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</si>
  <si>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</si>
  <si>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</si>
  <si>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</si>
  <si>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</si>
  <si>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</si>
  <si>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</si>
  <si>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</si>
  <si>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</si>
  <si>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</si>
  <si>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</si>
  <si>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</si>
  <si>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</si>
  <si>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</si>
  <si>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</si>
  <si>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</si>
  <si>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</si>
  <si>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</si>
  <si>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</si>
  <si>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</si>
  <si>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</si>
  <si>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</si>
  <si>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</si>
  <si>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</si>
  <si>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</si>
  <si>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</si>
  <si>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</si>
  <si>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</si>
  <si>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</si>
  <si>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</si>
  <si>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</si>
  <si>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</si>
  <si>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</si>
  <si>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</si>
  <si>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</si>
  <si>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</si>
  <si>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</si>
  <si>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</si>
  <si>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</si>
  <si>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</si>
  <si>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</si>
  <si>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</si>
  <si>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</si>
  <si>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</si>
  <si>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</si>
  <si>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</si>
  <si>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</si>
  <si>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</si>
  <si>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</si>
  <si>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</si>
  <si>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</si>
  <si>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</si>
  <si>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</si>
  <si>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</si>
  <si>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</si>
  <si>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</si>
  <si>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</si>
  <si>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</si>
  <si>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</si>
  <si>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</si>
  <si>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</si>
  <si>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</si>
  <si>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</si>
  <si>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</si>
  <si>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</si>
  <si>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</si>
  <si>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</si>
  <si>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</si>
  <si>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</si>
  <si>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</si>
  <si>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</si>
  <si>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</si>
  <si>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</si>
  <si>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</si>
  <si>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</si>
  <si>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</si>
  <si>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</si>
  <si>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</si>
  <si>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</si>
  <si>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</si>
  <si>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</si>
  <si>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</si>
  <si>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</si>
  <si>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</si>
  <si>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</si>
  <si>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</si>
  <si>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</si>
  <si>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</si>
  <si>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</si>
  <si>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</si>
  <si>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</si>
  <si>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</si>
  <si>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</si>
  <si>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</si>
  <si>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</si>
  <si>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</si>
  <si>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</si>
  <si>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</si>
  <si>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</si>
  <si>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</si>
  <si>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</si>
  <si>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</si>
  <si>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</si>
  <si>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</si>
  <si>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</si>
  <si>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</si>
  <si>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</si>
  <si>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</si>
  <si>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</si>
  <si>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</si>
  <si>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</si>
  <si>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</si>
  <si>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</si>
  <si>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</si>
  <si>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</si>
  <si>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</si>
  <si>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</si>
  <si>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</si>
  <si>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</si>
  <si>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</si>
  <si>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</si>
  <si>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</si>
  <si>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</si>
  <si>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</si>
  <si>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</si>
  <si>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</si>
  <si>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</si>
  <si>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</si>
  <si>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</si>
  <si>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</si>
  <si>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</si>
  <si>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</si>
  <si>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</si>
  <si>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</si>
  <si>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</si>
  <si>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</si>
  <si>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</si>
  <si>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</si>
  <si>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</si>
  <si>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</si>
  <si>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</si>
  <si>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</si>
  <si>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</si>
  <si>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</si>
  <si>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</si>
  <si>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</si>
  <si>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</si>
  <si>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</si>
  <si>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</si>
  <si>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</si>
  <si>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</si>
  <si>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</si>
  <si>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</si>
  <si>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</si>
  <si>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</si>
  <si>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</si>
  <si>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</si>
  <si>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</si>
  <si>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</si>
  <si>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</si>
  <si>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</si>
  <si>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</si>
  <si>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</si>
  <si>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</si>
  <si>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</si>
  <si>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</si>
  <si>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</si>
  <si>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</si>
  <si>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</si>
  <si>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</si>
  <si>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</si>
  <si>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</si>
  <si>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</si>
  <si>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</si>
  <si>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</si>
  <si>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</si>
  <si>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</si>
  <si>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</si>
  <si>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</si>
  <si>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</si>
  <si>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</si>
  <si>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</si>
  <si>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</si>
  <si>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</si>
  <si>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</si>
  <si>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</si>
  <si>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</si>
  <si>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</si>
  <si>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</si>
  <si>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</si>
  <si>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</si>
  <si>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</si>
  <si>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</si>
  <si>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</si>
  <si>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</si>
  <si>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</si>
  <si>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</si>
  <si>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</si>
  <si>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</si>
  <si>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</si>
  <si>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</si>
  <si>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</si>
  <si>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</si>
  <si>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</si>
  <si>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</si>
  <si>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</si>
  <si>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</si>
  <si>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</si>
  <si>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</si>
  <si>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</si>
  <si>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</si>
  <si>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</si>
  <si>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</si>
  <si>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</si>
  <si>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</si>
  <si>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</si>
  <si>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</si>
  <si>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</si>
  <si>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</si>
  <si>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</si>
  <si>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</si>
  <si>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</si>
  <si>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</si>
  <si>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</si>
  <si>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</si>
  <si>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</si>
  <si>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</si>
  <si>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</si>
  <si>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</si>
  <si>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</si>
  <si>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</si>
  <si>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</si>
  <si>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</si>
  <si>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</si>
  <si>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</si>
  <si>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</si>
  <si>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</si>
  <si>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</si>
  <si>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</si>
  <si>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</si>
  <si>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</si>
  <si>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</si>
  <si>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</si>
  <si>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</si>
  <si>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</si>
  <si>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</si>
  <si>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</si>
  <si>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</si>
  <si>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</si>
  <si>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</si>
  <si>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</si>
  <si>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</si>
  <si>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</si>
  <si>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</si>
  <si>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</si>
  <si>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</si>
  <si>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</si>
  <si>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</si>
  <si>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</si>
  <si>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</si>
  <si>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</si>
  <si>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</si>
  <si>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</si>
  <si>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</si>
  <si>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</si>
  <si>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</si>
  <si>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</si>
  <si>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</si>
  <si>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</si>
  <si>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</si>
  <si>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</si>
  <si>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</si>
  <si>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</si>
  <si>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</si>
  <si>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</si>
  <si>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</si>
  <si>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</si>
  <si>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</si>
  <si>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</si>
  <si>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</si>
  <si>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</si>
  <si>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</si>
  <si>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</si>
  <si>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</si>
  <si>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</si>
  <si>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</si>
  <si>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</si>
  <si>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</si>
  <si>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</si>
  <si>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</si>
  <si>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</si>
  <si>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</si>
  <si>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</si>
  <si>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</si>
  <si>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</si>
  <si>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</si>
  <si>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</si>
  <si>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</si>
  <si>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</si>
  <si>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</si>
  <si>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</si>
  <si>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</si>
  <si>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</si>
  <si>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</si>
  <si>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</si>
  <si>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</si>
  <si>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</si>
  <si>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</si>
  <si>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</si>
  <si>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</si>
  <si>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</si>
  <si>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</si>
  <si>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</si>
  <si>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</si>
  <si>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</si>
  <si>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</si>
  <si>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</si>
  <si>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</si>
  <si>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</si>
  <si>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</si>
  <si>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</si>
  <si>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</si>
  <si>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</si>
  <si>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</si>
  <si>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</si>
  <si>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</si>
  <si>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</si>
  <si>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</si>
  <si>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</si>
  <si>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</si>
  <si>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</si>
  <si>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</si>
  <si>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</si>
  <si>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</si>
  <si>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</si>
  <si>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</si>
  <si>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</si>
  <si>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</si>
  <si>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</si>
  <si>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</si>
  <si>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</si>
  <si>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</si>
  <si>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</si>
  <si>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</si>
  <si>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</si>
  <si>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</si>
  <si>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</si>
  <si>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</si>
  <si>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</si>
  <si>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</si>
  <si>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</si>
  <si>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</si>
  <si>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</si>
  <si>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</si>
  <si>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</si>
  <si>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</si>
  <si>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</si>
  <si>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</si>
  <si>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</si>
  <si>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</si>
  <si>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</si>
  <si>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</si>
  <si>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</si>
  <si>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</si>
  <si>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</si>
  <si>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</si>
  <si>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</si>
  <si>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</si>
  <si>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</si>
  <si>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</si>
  <si>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</si>
  <si>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</si>
  <si>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</si>
  <si>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</si>
  <si>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</si>
  <si>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</si>
  <si>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</si>
  <si>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</si>
  <si>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</si>
  <si>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</si>
  <si>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</si>
  <si>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</si>
  <si>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</si>
  <si>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</si>
  <si>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</si>
  <si>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</si>
  <si>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</si>
  <si>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</si>
  <si>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</si>
  <si>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</si>
  <si>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</si>
  <si>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</si>
  <si>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</si>
  <si>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</si>
  <si>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</si>
  <si>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</si>
  <si>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</si>
  <si>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</si>
  <si>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</si>
  <si>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</si>
  <si>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</si>
  <si>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</si>
  <si>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</si>
  <si>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</si>
  <si>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</si>
  <si>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</si>
  <si>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</si>
  <si>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</si>
  <si>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</si>
  <si>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</si>
  <si>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</si>
  <si>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</si>
  <si>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</si>
  <si>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</si>
  <si>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</si>
  <si>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</si>
  <si>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</si>
  <si>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</si>
  <si>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</si>
  <si>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</si>
  <si>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</si>
  <si>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</si>
  <si>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</si>
  <si>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</si>
  <si>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</si>
  <si>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</si>
  <si>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</si>
  <si>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</si>
  <si>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</si>
  <si>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</si>
  <si>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</si>
  <si>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</si>
  <si>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</si>
  <si>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</si>
  <si>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</si>
  <si>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</si>
  <si>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</si>
  <si>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</si>
  <si>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</si>
  <si>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</si>
  <si>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</si>
  <si>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</si>
  <si>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</si>
  <si>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</si>
  <si>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</si>
  <si>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</si>
  <si>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</si>
  <si>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</si>
  <si>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</si>
  <si>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</si>
  <si>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</si>
  <si>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</si>
  <si>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</si>
  <si>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</si>
  <si>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</si>
  <si>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</si>
  <si>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</si>
  <si>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</si>
  <si>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</si>
  <si>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</si>
  <si>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</si>
  <si>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</si>
  <si>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</si>
  <si>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</si>
  <si>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</si>
  <si>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</si>
  <si>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</si>
  <si>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</si>
  <si>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</si>
  <si>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</si>
  <si>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</si>
  <si>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</si>
  <si>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</si>
  <si>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</si>
  <si>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</si>
  <si>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</si>
  <si>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</si>
  <si>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</si>
  <si>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</si>
  <si>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</si>
  <si>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</si>
  <si>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</si>
  <si>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</si>
  <si>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</si>
  <si>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</si>
  <si>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</si>
  <si>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</si>
  <si>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</si>
  <si>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</si>
  <si>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</si>
  <si>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</si>
  <si>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</si>
  <si>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</si>
  <si>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</si>
  <si>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</si>
  <si>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</si>
  <si>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</si>
  <si>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</si>
  <si>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</si>
  <si>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</si>
  <si>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</si>
  <si>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</si>
  <si>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</si>
  <si>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</si>
  <si>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</si>
  <si>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</si>
  <si>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</si>
  <si>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</si>
  <si>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</si>
  <si>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</si>
  <si>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</si>
  <si>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</si>
  <si>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</si>
  <si>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</si>
  <si>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</si>
  <si>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</si>
  <si>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</si>
  <si>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</si>
  <si>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</si>
  <si>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</si>
  <si>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</si>
  <si>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</si>
  <si>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</si>
  <si>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</si>
  <si>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</si>
  <si>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</si>
  <si>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</si>
  <si>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</si>
  <si>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</si>
  <si>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</si>
  <si>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</si>
  <si>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</si>
  <si>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</si>
  <si>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</si>
  <si>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</si>
  <si>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</si>
  <si>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</si>
  <si>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</si>
  <si>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</si>
  <si>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</si>
  <si>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</si>
  <si>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</si>
  <si>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</si>
  <si>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</si>
  <si>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</si>
  <si>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</si>
  <si>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</si>
  <si>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</si>
  <si>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</si>
  <si>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</si>
  <si>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</si>
  <si>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</si>
  <si>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</si>
  <si>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</si>
  <si>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</si>
  <si>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</si>
  <si>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</si>
  <si>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</si>
  <si>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</si>
  <si>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</si>
  <si>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</si>
  <si>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</si>
  <si>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</si>
  <si>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</si>
  <si>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</si>
  <si>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</si>
  <si>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</si>
  <si>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</si>
  <si>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</si>
  <si>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</si>
  <si>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</si>
  <si>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</si>
  <si>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</si>
  <si>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</si>
  <si>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</si>
  <si>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</si>
  <si>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</si>
  <si>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</si>
  <si>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</si>
  <si>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</si>
  <si>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</si>
  <si>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</si>
  <si>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</si>
  <si>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</si>
  <si>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</si>
  <si>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</si>
  <si>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</si>
  <si>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</si>
  <si>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</si>
  <si>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</si>
  <si>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</si>
  <si>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</si>
  <si>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</si>
  <si>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</si>
  <si>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</si>
  <si>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</si>
  <si>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</si>
  <si>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</si>
  <si>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</si>
  <si>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</si>
  <si>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</si>
  <si>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</si>
  <si>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</si>
  <si>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</si>
  <si>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</si>
  <si>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</si>
  <si>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</si>
  <si>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</si>
  <si>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</si>
  <si>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</si>
  <si>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</si>
  <si>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</si>
  <si>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</si>
  <si>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</si>
  <si>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</si>
  <si>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</si>
  <si>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</si>
  <si>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</si>
  <si>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</si>
  <si>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</si>
  <si>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</si>
  <si>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</si>
  <si>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</si>
  <si>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</si>
  <si>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</si>
  <si>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</si>
  <si>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</si>
  <si>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</si>
  <si>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</si>
  <si>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</si>
  <si>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</si>
  <si>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</si>
  <si>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</si>
  <si>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</si>
  <si>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</si>
  <si>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</si>
  <si>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</si>
  <si>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</si>
  <si>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</si>
  <si>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</si>
  <si>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</si>
  <si>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</si>
  <si>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</si>
  <si>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</si>
  <si>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</si>
  <si>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</si>
  <si>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</si>
  <si>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</si>
  <si>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</si>
  <si>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</si>
  <si>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</si>
  <si>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</si>
  <si>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</si>
  <si>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</si>
  <si>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</si>
  <si>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</si>
  <si>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</si>
  <si>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</si>
  <si>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</si>
  <si>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</si>
  <si>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</si>
  <si>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</si>
  <si>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</si>
  <si>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</si>
  <si>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</si>
  <si>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</si>
  <si>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</si>
  <si>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</si>
  <si>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</si>
  <si>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</si>
  <si>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</si>
  <si>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</si>
  <si>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</si>
  <si>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</si>
  <si>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</si>
  <si>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</si>
  <si>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</si>
  <si>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</si>
  <si>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</si>
  <si>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</si>
  <si>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</si>
  <si>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</si>
  <si>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</si>
  <si>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</si>
  <si>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</si>
  <si>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</si>
  <si>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</si>
  <si>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</si>
  <si>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</si>
  <si>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</si>
  <si>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</si>
  <si>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</si>
  <si>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</si>
  <si>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</si>
  <si>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</si>
  <si>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</si>
  <si>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</si>
  <si>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</si>
  <si>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</si>
  <si>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</si>
  <si>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</si>
  <si>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</si>
  <si>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</si>
  <si>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</si>
  <si>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</si>
  <si>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</si>
  <si>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</si>
  <si>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</si>
  <si>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</si>
  <si>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</si>
  <si>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</si>
  <si>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</si>
  <si>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</si>
  <si>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</si>
  <si>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</si>
  <si>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</si>
  <si>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</si>
  <si>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</si>
  <si>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</si>
  <si>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</si>
  <si>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</si>
  <si>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</si>
  <si>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</si>
  <si>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</si>
  <si>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</si>
  <si>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</si>
  <si>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</si>
  <si>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</si>
  <si>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</si>
  <si>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</si>
  <si>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</si>
  <si>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</si>
  <si>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</si>
  <si>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</si>
  <si>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</si>
  <si>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</si>
  <si>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</si>
  <si>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</si>
  <si>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</si>
  <si>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</si>
  <si>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</si>
  <si>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</si>
  <si>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</si>
  <si>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</si>
  <si>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</si>
  <si>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</si>
  <si>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</si>
  <si>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</si>
  <si>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</si>
  <si>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</si>
  <si>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</si>
  <si>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</si>
  <si>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</si>
  <si>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</si>
  <si>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</si>
  <si>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</si>
  <si>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</si>
  <si>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</si>
  <si>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</si>
  <si>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</si>
  <si>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</si>
  <si>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</si>
  <si>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</si>
  <si>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</si>
  <si>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</si>
  <si>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</si>
  <si>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</si>
  <si>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</si>
  <si>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</si>
  <si>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</si>
  <si>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</si>
  <si>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</si>
  <si>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</si>
  <si>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</si>
  <si>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</si>
  <si>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</si>
  <si>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</si>
  <si>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</si>
  <si>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</si>
  <si>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</si>
  <si>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</si>
  <si>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</si>
  <si>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</si>
  <si>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</si>
  <si>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</si>
  <si>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</si>
  <si>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</si>
  <si>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</si>
  <si>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</si>
  <si>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</si>
  <si>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</si>
  <si>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</si>
  <si>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</si>
  <si>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</si>
  <si>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</si>
  <si>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</si>
  <si>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</si>
  <si>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</si>
  <si>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</si>
  <si>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</si>
  <si>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</si>
  <si>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</si>
  <si>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</si>
  <si>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</si>
  <si>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</si>
  <si>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</si>
  <si>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</si>
  <si>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</si>
  <si>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</si>
  <si>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</si>
  <si>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</si>
  <si>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</si>
  <si>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</si>
  <si>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</si>
  <si>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</si>
  <si>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</si>
  <si>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</si>
  <si>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</si>
  <si>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</si>
  <si>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</si>
  <si>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</si>
  <si>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</si>
  <si>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</si>
  <si>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</si>
  <si>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</si>
  <si>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</si>
  <si>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</si>
  <si>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</si>
  <si>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</si>
  <si>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</si>
  <si>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</si>
  <si>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</si>
  <si>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</si>
  <si>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</si>
  <si>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</si>
  <si>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</si>
  <si>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</si>
  <si>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</si>
  <si>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</si>
  <si>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</si>
  <si>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</si>
  <si>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</si>
  <si>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</si>
  <si>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</si>
  <si>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</si>
  <si>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</si>
  <si>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</si>
  <si>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</si>
  <si>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</si>
  <si>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</si>
  <si>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</si>
  <si>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</si>
  <si>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</si>
  <si>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</si>
  <si>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</si>
  <si>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</si>
  <si>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</si>
  <si>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</si>
  <si>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</si>
  <si>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</si>
  <si>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</si>
  <si>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</si>
  <si>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</si>
  <si>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</si>
  <si>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</si>
  <si>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</si>
  <si>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</si>
  <si>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</si>
  <si>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</si>
  <si>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</si>
  <si>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</si>
  <si>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</si>
  <si>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</si>
  <si>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</si>
  <si>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</si>
  <si>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</si>
  <si>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</si>
  <si>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</si>
  <si>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</si>
  <si>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</si>
  <si>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</si>
  <si>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</si>
  <si>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</si>
  <si>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</si>
  <si>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</si>
  <si>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</si>
  <si>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</si>
  <si>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</si>
  <si>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</si>
  <si>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</si>
  <si>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</si>
  <si>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</si>
  <si>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</si>
  <si>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</si>
  <si>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</si>
  <si>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</si>
  <si>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</si>
  <si>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</si>
  <si>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</si>
  <si>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</si>
  <si>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</si>
  <si>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</si>
  <si>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</si>
  <si>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</si>
  <si>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</si>
  <si>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</si>
  <si>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</si>
  <si>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</si>
  <si>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</si>
  <si>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</si>
  <si>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</si>
  <si>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</si>
  <si>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</si>
  <si>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</si>
  <si>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</si>
  <si>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</si>
  <si>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</si>
  <si>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</si>
  <si>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</si>
  <si>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</si>
  <si>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</si>
  <si>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</si>
  <si>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</si>
  <si>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</si>
  <si>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</si>
  <si>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</si>
  <si>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</si>
  <si>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</si>
  <si>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</si>
  <si>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</si>
  <si>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</si>
  <si>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</si>
  <si>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</si>
  <si>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</si>
  <si>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</si>
  <si>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</si>
  <si>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</si>
  <si>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</si>
  <si>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</si>
  <si>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</si>
  <si>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</si>
  <si>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</si>
  <si>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</si>
  <si>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</si>
  <si>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</si>
  <si>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</si>
  <si>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</si>
  <si>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</si>
  <si>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</si>
  <si>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</si>
  <si>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</si>
  <si>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</si>
  <si>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</si>
  <si>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</si>
  <si>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</si>
  <si>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</si>
  <si>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</si>
  <si>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</si>
  <si>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</si>
  <si>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</si>
  <si>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</si>
  <si>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</si>
  <si>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</si>
  <si>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</si>
  <si>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</si>
  <si>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</si>
  <si>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</si>
  <si>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</si>
  <si>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</si>
  <si>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</si>
  <si>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</si>
  <si>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</si>
  <si>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</si>
  <si>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</si>
  <si>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</si>
  <si>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</si>
  <si>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</si>
  <si>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</si>
  <si>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</si>
  <si>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</si>
  <si>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</si>
  <si>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</si>
  <si>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</si>
  <si>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</si>
  <si>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</si>
  <si>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</si>
  <si>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</si>
  <si>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</si>
  <si>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</si>
  <si>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</si>
  <si>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</si>
  <si>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</si>
  <si>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</si>
  <si>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</si>
  <si>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</si>
  <si>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</si>
  <si>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</si>
  <si>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</si>
  <si>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</si>
  <si>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</si>
  <si>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</si>
  <si>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</si>
  <si>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</si>
  <si>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</si>
  <si>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</si>
  <si>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</si>
  <si>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</si>
  <si>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</si>
  <si>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</si>
  <si>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</si>
  <si>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</si>
  <si>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</si>
  <si>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</si>
  <si>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</si>
  <si>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</si>
  <si>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</si>
  <si>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</si>
  <si>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</si>
  <si>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</si>
  <si>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</si>
  <si>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</si>
  <si>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</si>
  <si>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</si>
  <si>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</si>
  <si>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</si>
  <si>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</si>
  <si>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</si>
  <si>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</si>
  <si>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</si>
  <si>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</si>
  <si>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</si>
  <si>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</si>
  <si>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</si>
  <si>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</si>
  <si>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</si>
  <si>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</si>
  <si>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</si>
  <si>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</si>
  <si>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</si>
  <si>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</si>
  <si>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</si>
  <si>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</si>
  <si>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</si>
  <si>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</si>
  <si>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</si>
  <si>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</si>
  <si>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</si>
  <si>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</si>
  <si>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</si>
  <si>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</si>
  <si>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</si>
  <si>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</si>
  <si>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</si>
  <si>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</si>
  <si>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</si>
  <si>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</si>
  <si>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</si>
  <si>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</si>
  <si>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</si>
  <si>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</si>
  <si>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</si>
  <si>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</si>
  <si>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</si>
  <si>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</si>
  <si>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</si>
  <si>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</si>
  <si>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</si>
  <si>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</si>
  <si>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</si>
  <si>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</si>
  <si>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</si>
  <si>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</si>
  <si>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</si>
  <si>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</si>
  <si>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</si>
  <si>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</si>
  <si>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</si>
  <si>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</si>
  <si>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</si>
  <si>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</si>
  <si>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</si>
  <si>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</si>
  <si>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</si>
  <si>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</si>
  <si>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</si>
  <si>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</si>
  <si>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</si>
  <si>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</si>
  <si>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</si>
  <si>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</si>
  <si>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</si>
  <si>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</si>
  <si>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</si>
  <si>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</si>
  <si>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</si>
  <si>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</si>
  <si>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</si>
  <si>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</si>
  <si>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</si>
  <si>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</si>
  <si>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</si>
  <si>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</si>
  <si>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</si>
  <si>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</si>
  <si>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</si>
  <si>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</si>
  <si>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</si>
  <si>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</si>
  <si>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</si>
  <si>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</si>
  <si>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</si>
  <si>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</si>
  <si>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</si>
  <si>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</si>
  <si>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</si>
  <si>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</si>
  <si>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</si>
  <si>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</si>
  <si>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</si>
  <si>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</si>
  <si>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</si>
  <si>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</si>
  <si>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</si>
  <si>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</si>
  <si>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</si>
  <si>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</si>
  <si>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</si>
  <si>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</si>
  <si>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</si>
  <si>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</si>
  <si>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</si>
  <si>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</si>
  <si>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</si>
  <si>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</si>
  <si>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</si>
  <si>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</si>
  <si>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</si>
  <si>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</si>
  <si>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</si>
  <si>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</si>
  <si>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</si>
  <si>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</si>
  <si>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</si>
  <si>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</si>
  <si>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</si>
  <si>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</si>
  <si>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</si>
  <si>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</si>
  <si>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</si>
  <si>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</si>
  <si>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</si>
  <si>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</si>
  <si>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</si>
  <si>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</si>
  <si>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</si>
  <si>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</si>
  <si>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</si>
  <si>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</si>
  <si>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</si>
  <si>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</si>
  <si>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</si>
  <si>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</si>
  <si>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</si>
  <si>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</si>
  <si>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</si>
  <si>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</si>
  <si>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</si>
  <si>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</si>
  <si>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</si>
  <si>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</si>
  <si>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</si>
  <si>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</si>
  <si>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</si>
  <si>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</si>
  <si>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</si>
  <si>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</si>
  <si>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</si>
  <si>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</si>
  <si>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</si>
  <si>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</si>
  <si>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</si>
  <si>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</si>
  <si>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</si>
  <si>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</si>
  <si>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</si>
  <si>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</si>
  <si>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</si>
  <si>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</si>
  <si>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</si>
  <si>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</si>
  <si>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</si>
  <si>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</si>
  <si>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</si>
  <si>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</si>
  <si>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</si>
  <si>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</si>
  <si>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</si>
  <si>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</si>
  <si>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</si>
  <si>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</si>
  <si>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</si>
  <si>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</si>
  <si>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</si>
  <si>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</si>
  <si>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</si>
  <si>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</si>
  <si>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</si>
  <si>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</si>
  <si>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</si>
  <si>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</si>
  <si>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</si>
  <si>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</si>
  <si>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</si>
  <si>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</si>
  <si>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</si>
  <si>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</si>
  <si>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</si>
  <si>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</si>
  <si>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</si>
  <si>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</si>
  <si>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</si>
  <si>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</si>
  <si>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</si>
  <si>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</si>
  <si>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</si>
  <si>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</si>
  <si>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</si>
  <si>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</si>
  <si>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</si>
  <si>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</si>
  <si>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</si>
  <si>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</si>
  <si>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</si>
  <si>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</si>
  <si>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</si>
  <si>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</si>
  <si>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</si>
  <si>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</si>
  <si>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</si>
  <si>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</si>
  <si>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</si>
  <si>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</si>
  <si>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</si>
  <si>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</si>
  <si>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</si>
  <si>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</si>
  <si>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</si>
  <si>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</si>
  <si>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</si>
  <si>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</si>
  <si>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</si>
  <si>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</si>
  <si>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</si>
  <si>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</si>
  <si>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</si>
  <si>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</si>
  <si>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</si>
  <si>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</si>
  <si>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</si>
  <si>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</si>
  <si>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</si>
  <si>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</si>
  <si>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</si>
  <si>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</si>
  <si>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</si>
  <si>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</si>
  <si>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</si>
  <si>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</si>
  <si>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</si>
  <si>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</si>
  <si>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</si>
  <si>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</si>
  <si>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</si>
  <si>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</si>
  <si>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</si>
  <si>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</si>
  <si>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</si>
  <si>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</si>
  <si>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</si>
  <si>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</si>
  <si>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</si>
  <si>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</si>
  <si>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</si>
  <si>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</si>
  <si>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</si>
  <si>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</si>
  <si>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</si>
  <si>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</si>
  <si>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</si>
  <si>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</si>
  <si>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</si>
  <si>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</si>
  <si>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</si>
  <si>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</si>
  <si>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</si>
  <si>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</si>
  <si>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</si>
  <si>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</si>
  <si>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</si>
  <si>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</si>
  <si>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</si>
  <si>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</si>
  <si>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</si>
  <si>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</si>
  <si>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</si>
  <si>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</si>
  <si>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</si>
  <si>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</si>
  <si>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</si>
  <si>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</si>
  <si>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</si>
  <si>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</si>
  <si>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</si>
  <si>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</si>
  <si>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</si>
  <si>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</si>
  <si>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</si>
  <si>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</si>
  <si>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</si>
  <si>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</si>
  <si>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</si>
  <si>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</si>
  <si>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</si>
  <si>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</si>
  <si>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</si>
  <si>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</si>
  <si>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</si>
  <si>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</si>
  <si>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</si>
  <si>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</si>
  <si>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</si>
  <si>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</si>
  <si>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</si>
  <si>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</si>
  <si>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</si>
  <si>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</si>
  <si>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</si>
  <si>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</si>
  <si>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</si>
  <si>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</si>
  <si>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</si>
  <si>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</si>
  <si>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</si>
  <si>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</si>
  <si>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</si>
  <si>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</si>
  <si>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</si>
  <si>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</si>
  <si>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</si>
  <si>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</si>
  <si>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</si>
  <si>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</si>
  <si>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</si>
  <si>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</si>
  <si>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</si>
  <si>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</si>
  <si>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</si>
  <si>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</si>
  <si>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</si>
  <si>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</si>
  <si>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</si>
  <si>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</si>
  <si>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</si>
  <si>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</si>
  <si>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</si>
  <si>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</si>
  <si>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</si>
  <si>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</si>
  <si>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</si>
  <si>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</si>
  <si>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</si>
  <si>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</si>
  <si>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</si>
  <si>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</si>
  <si>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</si>
  <si>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</si>
  <si>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</si>
  <si>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</si>
  <si>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</si>
  <si>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</si>
  <si>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</si>
  <si>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</si>
  <si>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</si>
  <si>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</si>
  <si>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</si>
  <si>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</si>
  <si>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</si>
  <si>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</si>
  <si>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</si>
  <si>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</si>
  <si>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</si>
  <si>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</si>
  <si>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</si>
  <si>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</si>
  <si>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</si>
  <si>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</si>
  <si>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</si>
  <si>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</si>
  <si>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</si>
  <si>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</si>
  <si>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</si>
  <si>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</si>
  <si>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</si>
  <si>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</si>
  <si>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</si>
  <si>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</si>
  <si>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</si>
  <si>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</si>
  <si>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</si>
  <si>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</si>
  <si>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</si>
  <si>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</si>
  <si>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</si>
  <si>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</si>
  <si>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</si>
  <si>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</si>
  <si>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</si>
  <si>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</si>
  <si>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</si>
  <si>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</si>
  <si>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</si>
  <si>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</si>
  <si>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</si>
  <si>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</si>
  <si>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</si>
  <si>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</si>
  <si>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</si>
  <si>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</si>
  <si>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</si>
  <si>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</si>
  <si>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</si>
  <si>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</si>
  <si>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</si>
  <si>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</si>
  <si>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</si>
  <si>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</si>
  <si>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</si>
  <si>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</si>
  <si>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</si>
  <si>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</si>
  <si>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</si>
  <si>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</si>
  <si>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</si>
  <si>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</si>
  <si>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</si>
  <si>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</si>
  <si>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</si>
  <si>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</si>
  <si>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</si>
  <si>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</si>
  <si>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</si>
  <si>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</si>
  <si>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</si>
  <si>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</si>
  <si>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</si>
  <si>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</si>
  <si>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</si>
  <si>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</si>
  <si>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</si>
  <si>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</si>
  <si>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</si>
  <si>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</si>
  <si>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</si>
  <si>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</si>
  <si>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</si>
  <si>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</si>
  <si>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</si>
  <si>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</si>
  <si>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</si>
  <si>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</si>
  <si>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</si>
  <si>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</si>
  <si>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</si>
  <si>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</si>
  <si>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</si>
  <si>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</si>
  <si>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</si>
  <si>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</si>
  <si>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</si>
  <si>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</si>
  <si>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</si>
  <si>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</si>
  <si>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</si>
  <si>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</si>
  <si>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</si>
  <si>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</si>
  <si>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</si>
  <si>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</si>
  <si>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</si>
  <si>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</si>
  <si>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</si>
  <si>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</si>
  <si>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</si>
  <si>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</si>
  <si>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</si>
  <si>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</si>
  <si>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</si>
  <si>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</si>
  <si>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</si>
  <si>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</si>
  <si>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</si>
  <si>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</si>
  <si>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</si>
  <si>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</si>
  <si>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</si>
  <si>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</si>
  <si>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</si>
  <si>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</si>
  <si>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</si>
  <si>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</si>
  <si>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</si>
  <si>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</si>
  <si>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</si>
  <si>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</si>
  <si>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</si>
  <si>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</si>
  <si>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</si>
  <si>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</si>
  <si>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</si>
  <si>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</si>
  <si>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</si>
  <si>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</si>
  <si>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</si>
  <si>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</si>
  <si>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</si>
  <si>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</si>
  <si>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</si>
  <si>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</si>
  <si>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</si>
  <si>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</si>
  <si>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</si>
  <si>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</si>
  <si>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</si>
  <si>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</si>
  <si>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</si>
  <si>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</si>
  <si>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</si>
  <si>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</si>
  <si>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</si>
  <si>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</si>
  <si>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</si>
  <si>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</si>
  <si>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</si>
  <si>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</si>
  <si>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</si>
  <si>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</si>
  <si>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</si>
  <si>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</si>
  <si>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</si>
  <si>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</si>
  <si>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</si>
  <si>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</si>
  <si>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</si>
  <si>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</si>
  <si>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</si>
  <si>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</si>
  <si>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</si>
  <si>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</si>
  <si>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</si>
  <si>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</si>
  <si>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</si>
  <si>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</si>
  <si>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</si>
  <si>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</si>
  <si>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</si>
  <si>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</si>
  <si>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</si>
  <si>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</si>
  <si>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</si>
  <si>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</si>
  <si>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</si>
  <si>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</si>
  <si>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</si>
  <si>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</si>
  <si>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</si>
  <si>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</si>
  <si>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</si>
  <si>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</si>
  <si>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</si>
  <si>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</si>
  <si>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</si>
  <si>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</si>
  <si>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</si>
  <si>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</si>
  <si>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</si>
  <si>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</si>
  <si>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</si>
  <si>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</si>
  <si>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</si>
  <si>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</si>
  <si>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</si>
  <si>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</si>
  <si>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</si>
  <si>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</si>
  <si>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</si>
  <si>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</si>
  <si>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</si>
  <si>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</si>
  <si>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</si>
  <si>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</si>
  <si>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</si>
  <si>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</si>
  <si>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</si>
  <si>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</si>
  <si>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</si>
  <si>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</si>
  <si>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</si>
  <si>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</si>
  <si>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</si>
  <si>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</si>
  <si>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</si>
  <si>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</si>
  <si>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</si>
  <si>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</si>
  <si>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</si>
  <si>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</si>
  <si>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</si>
  <si>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</si>
  <si>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</si>
  <si>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</si>
  <si>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</si>
  <si>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</si>
  <si>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</si>
  <si>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</si>
  <si>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</si>
  <si>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</si>
  <si>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</si>
  <si>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</si>
  <si>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</si>
  <si>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</si>
  <si>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</si>
  <si>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</si>
  <si>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</si>
  <si>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</si>
  <si>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</si>
  <si>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</si>
  <si>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</si>
  <si>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</si>
  <si>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</si>
  <si>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</si>
  <si>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</si>
  <si>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</si>
  <si>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</si>
  <si>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</si>
  <si>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</si>
  <si>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</si>
  <si>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</si>
  <si>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</si>
  <si>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</si>
  <si>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</si>
  <si>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</si>
  <si>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</si>
  <si>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</si>
  <si>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</si>
  <si>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</si>
  <si>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</si>
  <si>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</si>
  <si>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</si>
  <si>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</si>
  <si>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</si>
  <si>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</si>
  <si>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</si>
  <si>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</si>
  <si>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</si>
  <si>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</si>
  <si>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</si>
  <si>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</si>
  <si>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</si>
  <si>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</si>
  <si>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</si>
  <si>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</si>
  <si>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</si>
  <si>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</si>
  <si>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</si>
  <si>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</si>
  <si>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</si>
  <si>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</si>
  <si>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</si>
  <si>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</si>
  <si>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</si>
  <si>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</si>
  <si>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</si>
  <si>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</si>
  <si>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</si>
  <si>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</si>
  <si>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</si>
  <si>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</si>
  <si>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</si>
  <si>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</si>
  <si>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</si>
  <si>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</si>
  <si>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</si>
  <si>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</si>
  <si>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</si>
  <si>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</si>
  <si>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</si>
  <si>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</si>
  <si>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</si>
  <si>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</si>
  <si>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</si>
  <si>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</si>
  <si>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</si>
  <si>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</si>
  <si>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</si>
  <si>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</si>
  <si>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</si>
  <si>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</si>
  <si>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</si>
  <si>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</si>
  <si>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</si>
  <si>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</si>
  <si>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</si>
  <si>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</si>
  <si>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</si>
  <si>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</si>
  <si>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</si>
  <si>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</si>
  <si>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</si>
  <si>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</si>
  <si>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</si>
  <si>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</si>
  <si>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</si>
  <si>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</si>
  <si>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</si>
  <si>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</si>
  <si>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</si>
  <si>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</si>
  <si>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</si>
  <si>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</si>
  <si>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</si>
  <si>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</si>
  <si>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</si>
  <si>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</si>
  <si>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</si>
  <si>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</si>
  <si>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</si>
  <si>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</si>
  <si>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</si>
  <si>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</si>
  <si>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</si>
  <si>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</si>
  <si>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</si>
  <si>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</si>
  <si>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</si>
  <si>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</si>
  <si>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</si>
  <si>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</si>
  <si>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</si>
  <si>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</si>
  <si>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</si>
  <si>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</si>
  <si>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</si>
  <si>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</si>
  <si>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</si>
  <si>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</si>
  <si>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</si>
  <si>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</si>
  <si>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</si>
  <si>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</si>
  <si>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</si>
  <si>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</si>
  <si>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</si>
  <si>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</si>
  <si>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</si>
  <si>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</si>
  <si>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</si>
  <si>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</si>
  <si>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</si>
  <si>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</si>
  <si>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</si>
  <si>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</si>
  <si>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</si>
  <si>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</si>
  <si>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</si>
  <si>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</si>
  <si>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</si>
  <si>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</si>
  <si>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</si>
  <si>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</si>
  <si>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</si>
  <si>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</si>
  <si>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</si>
  <si>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</si>
  <si>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</si>
  <si>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</si>
  <si>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</si>
  <si>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</si>
  <si>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</si>
  <si>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</si>
  <si>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</si>
  <si>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</si>
  <si>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</si>
  <si>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</si>
  <si>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</si>
  <si>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</si>
  <si>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</si>
  <si>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</si>
  <si>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</si>
  <si>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</si>
  <si>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</si>
  <si>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</si>
  <si>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</si>
  <si>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</si>
  <si>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</si>
  <si>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</si>
  <si>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</si>
  <si>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</si>
  <si>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</si>
  <si>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</si>
  <si>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</si>
  <si>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</si>
  <si>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</si>
  <si>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</si>
  <si>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</si>
  <si>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</si>
  <si>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</si>
  <si>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</si>
  <si>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</si>
  <si>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</si>
  <si>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</si>
  <si>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</si>
  <si>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</si>
  <si>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</si>
  <si>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</si>
  <si>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</si>
  <si>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</si>
  <si>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</si>
  <si>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</si>
  <si>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</si>
  <si>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</si>
  <si>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</si>
  <si>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</si>
  <si>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</si>
  <si>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</si>
  <si>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</si>
  <si>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</si>
  <si>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</si>
  <si>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</si>
  <si>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</si>
  <si>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</si>
  <si>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</si>
  <si>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</si>
  <si>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</si>
  <si>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</si>
  <si>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</si>
  <si>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</si>
  <si>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</si>
  <si>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</si>
  <si>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</si>
  <si>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</si>
  <si>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</si>
  <si>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</si>
  <si>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</si>
  <si>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</si>
  <si>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</si>
  <si>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</si>
  <si>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</si>
  <si>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</si>
  <si>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</si>
  <si>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</si>
  <si>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</si>
  <si>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</si>
  <si>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</si>
  <si>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</si>
  <si>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</si>
  <si>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</si>
  <si>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</si>
  <si>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</si>
  <si>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</si>
  <si>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</si>
  <si>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</si>
  <si>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</si>
  <si>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</si>
  <si>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</si>
  <si>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</si>
  <si>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</si>
  <si>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</si>
  <si>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</si>
  <si>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</si>
  <si>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</si>
  <si>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</si>
  <si>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</si>
  <si>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</si>
  <si>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</si>
  <si>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</si>
  <si>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</si>
  <si>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</si>
  <si>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</si>
  <si>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</si>
  <si>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</si>
  <si>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</si>
  <si>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</si>
  <si>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</si>
  <si>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</si>
  <si>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</si>
  <si>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</si>
  <si>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</si>
  <si>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</si>
  <si>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</si>
  <si>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</si>
  <si>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</si>
  <si>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</si>
  <si>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</si>
  <si>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</si>
  <si>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</si>
  <si>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</si>
  <si>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</si>
  <si>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</si>
  <si>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</si>
  <si>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</si>
  <si>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</si>
  <si>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</si>
  <si>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</si>
  <si>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</si>
  <si>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</si>
  <si>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</si>
  <si>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</si>
  <si>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</si>
  <si>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</si>
  <si>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</si>
  <si>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</si>
  <si>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</si>
  <si>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</si>
  <si>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</si>
  <si>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</si>
  <si>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</si>
  <si>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</si>
  <si>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</si>
  <si>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</si>
  <si>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</si>
  <si>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</si>
  <si>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</si>
  <si>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</si>
  <si>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</si>
  <si>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</si>
  <si>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</si>
  <si>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</si>
  <si>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</si>
  <si>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</si>
  <si>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</si>
  <si>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</si>
  <si>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</si>
  <si>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</si>
  <si>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</si>
  <si>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</si>
  <si>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</si>
  <si>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</si>
  <si>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</si>
  <si>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</si>
  <si>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</si>
  <si>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</si>
  <si>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</si>
  <si>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</si>
  <si>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</si>
  <si>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</si>
  <si>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</si>
  <si>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</si>
  <si>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</si>
  <si>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</si>
  <si>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</si>
  <si>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</si>
  <si>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</si>
  <si>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</si>
  <si>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</si>
  <si>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</si>
  <si>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</si>
  <si>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</si>
  <si>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</si>
  <si>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</si>
  <si>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</si>
  <si>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</si>
  <si>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</si>
  <si>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</si>
  <si>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</si>
  <si>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</si>
  <si>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</si>
  <si>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</si>
  <si>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</si>
  <si>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</si>
  <si>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</si>
  <si>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</si>
  <si>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</si>
  <si>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</si>
  <si>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</si>
  <si>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</si>
  <si>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</si>
  <si>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</si>
  <si>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</si>
  <si>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</si>
  <si>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</si>
  <si>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</si>
  <si>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</si>
  <si>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</si>
  <si>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</si>
  <si>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</si>
  <si>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</si>
  <si>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</si>
  <si>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</si>
  <si>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</si>
  <si>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</si>
  <si>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</si>
  <si>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</si>
  <si>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</si>
  <si>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</si>
  <si>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</si>
  <si>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</si>
  <si>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</si>
  <si>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</si>
  <si>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</si>
  <si>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</si>
  <si>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</si>
  <si>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</si>
  <si>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</si>
  <si>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</si>
  <si>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</si>
  <si>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</si>
  <si>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</si>
  <si>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</si>
  <si>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</si>
  <si>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</si>
  <si>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</si>
  <si>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</si>
  <si>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</si>
  <si>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</si>
  <si>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</si>
  <si>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</si>
  <si>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</si>
  <si>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</si>
  <si>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</si>
  <si>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</si>
  <si>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</si>
  <si>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</si>
  <si>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</si>
  <si>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</si>
  <si>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</si>
  <si>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</si>
  <si>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</si>
  <si>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</si>
  <si>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</si>
  <si>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</si>
  <si>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</si>
  <si>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</si>
  <si>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</si>
  <si>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</si>
  <si>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</si>
  <si>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</si>
  <si>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</si>
  <si>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</si>
  <si>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</si>
  <si>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</si>
  <si>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</si>
  <si>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</si>
  <si>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</si>
  <si>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</si>
  <si>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</si>
  <si>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</si>
  <si>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</si>
  <si>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</si>
  <si>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</si>
  <si>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</si>
  <si>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</si>
  <si>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</si>
  <si>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</si>
  <si>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</si>
  <si>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</si>
  <si>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</si>
  <si>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</si>
  <si>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</si>
  <si>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</si>
  <si>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</si>
  <si>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</si>
  <si>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</si>
  <si>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</si>
  <si>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</si>
  <si>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</si>
  <si>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</si>
  <si>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</si>
  <si>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</si>
  <si>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</si>
  <si>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</si>
  <si>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</si>
  <si>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</si>
  <si>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</si>
  <si>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</si>
  <si>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</si>
  <si>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</si>
  <si>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</si>
  <si>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</si>
  <si>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</si>
  <si>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</si>
  <si>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</si>
  <si>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</si>
  <si>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</si>
  <si>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</si>
  <si>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</si>
  <si>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</si>
  <si>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</si>
  <si>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</si>
  <si>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</si>
  <si>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</si>
  <si>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</si>
  <si>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</si>
  <si>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</si>
  <si>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</si>
  <si>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</si>
  <si>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</si>
  <si>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</si>
  <si>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</si>
  <si>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</si>
  <si>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</si>
  <si>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</si>
  <si>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</si>
  <si>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</si>
  <si>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</si>
  <si>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</si>
  <si>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</si>
  <si>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</si>
  <si>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</si>
  <si>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</si>
  <si>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</si>
  <si>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</si>
  <si>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</si>
  <si>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</si>
  <si>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</si>
  <si>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</si>
  <si>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</si>
  <si>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</si>
  <si>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</si>
  <si>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</si>
  <si>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</si>
  <si>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</si>
  <si>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</si>
  <si>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</si>
  <si>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</si>
  <si>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</si>
  <si>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</si>
  <si>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</si>
  <si>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</si>
  <si>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</si>
  <si>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</si>
  <si>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</si>
  <si>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</si>
  <si>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</si>
  <si>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</si>
  <si>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</si>
  <si>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</si>
  <si>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</si>
  <si>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</si>
  <si>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</si>
  <si>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</si>
  <si>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</si>
  <si>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</si>
  <si>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</si>
  <si>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</si>
  <si>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</si>
  <si>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</si>
  <si>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</si>
  <si>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</si>
  <si>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</si>
  <si>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</si>
  <si>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</si>
  <si>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</si>
  <si>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</si>
  <si>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</si>
  <si>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</si>
  <si>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</si>
  <si>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</si>
  <si>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</si>
  <si>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</si>
  <si>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</si>
  <si>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</si>
  <si>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</si>
  <si>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</si>
  <si>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</si>
  <si>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</si>
  <si>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</si>
  <si>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</si>
  <si>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</si>
  <si>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</si>
  <si>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</si>
  <si>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</si>
  <si>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</si>
  <si>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</si>
  <si>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</si>
  <si>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</si>
  <si>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</si>
  <si>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</si>
  <si>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</si>
  <si>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</si>
  <si>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</si>
  <si>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</si>
  <si>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</si>
  <si>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</si>
  <si>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</si>
  <si>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</si>
  <si>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</si>
  <si>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</si>
  <si>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</si>
  <si>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</si>
  <si>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</si>
  <si>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</si>
  <si>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</si>
  <si>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</si>
  <si>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</si>
  <si>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</si>
  <si>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</si>
  <si>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</si>
  <si>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</si>
  <si>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</si>
  <si>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</si>
  <si>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</si>
  <si>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</si>
  <si>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</si>
  <si>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</si>
  <si>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</si>
  <si>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</si>
  <si>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</si>
  <si>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</si>
  <si>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</si>
  <si>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</si>
  <si>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</si>
  <si>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</si>
  <si>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</si>
  <si>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</si>
  <si>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</si>
  <si>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</si>
  <si>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</si>
  <si>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</si>
  <si>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</si>
  <si>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</si>
  <si>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</si>
  <si>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</si>
  <si>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</si>
  <si>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</si>
  <si>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</si>
  <si>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</si>
  <si>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</si>
  <si>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</si>
  <si>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</si>
  <si>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</si>
  <si>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</si>
  <si>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</si>
  <si>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</si>
  <si>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</si>
  <si>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</si>
  <si>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</si>
  <si>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</si>
  <si>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</si>
  <si>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</si>
  <si>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</si>
  <si>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</si>
  <si>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</si>
  <si>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</si>
  <si>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</si>
  <si>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</si>
  <si>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</si>
  <si>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</si>
  <si>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</si>
  <si>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</si>
  <si>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</si>
  <si>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</si>
  <si>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</si>
  <si>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</si>
  <si>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</si>
  <si>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</si>
  <si>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</si>
  <si>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</si>
  <si>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</si>
  <si>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</si>
  <si>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</si>
  <si>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</si>
  <si>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</si>
  <si>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</si>
  <si>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</si>
  <si>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</si>
  <si>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</si>
  <si>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</si>
  <si>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</si>
  <si>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</si>
  <si>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</si>
  <si>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</si>
  <si>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</si>
  <si>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</si>
  <si>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</si>
  <si>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</si>
  <si>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</si>
  <si>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</si>
  <si>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</si>
  <si>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</si>
  <si>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</si>
  <si>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</si>
  <si>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</si>
  <si>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</si>
  <si>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</si>
  <si>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</si>
  <si>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</si>
  <si>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</si>
  <si>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</si>
  <si>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</si>
  <si>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</si>
  <si>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</si>
  <si>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</si>
  <si>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</si>
  <si>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</si>
  <si>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</si>
  <si>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</si>
  <si>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</si>
  <si>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</si>
  <si>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</si>
  <si>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</si>
  <si>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</si>
  <si>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</si>
  <si>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</si>
  <si>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</si>
  <si>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</si>
  <si>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</si>
  <si>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</si>
  <si>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</si>
  <si>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</si>
  <si>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</si>
  <si>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</si>
  <si>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</si>
  <si>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</si>
  <si>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</si>
  <si>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</si>
  <si>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</si>
  <si>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</si>
  <si>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</si>
  <si>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</si>
  <si>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</si>
  <si>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</si>
  <si>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</si>
  <si>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</si>
  <si>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</si>
  <si>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</si>
  <si>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</si>
  <si>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</si>
  <si>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</si>
  <si>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</si>
  <si>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</si>
  <si>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</si>
  <si>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</si>
  <si>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</si>
  <si>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</si>
  <si>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</si>
  <si>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</si>
  <si>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</si>
  <si>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</si>
  <si>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</si>
  <si>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</si>
  <si>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</si>
  <si>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</si>
  <si>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</si>
  <si>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</si>
  <si>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</si>
  <si>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</si>
  <si>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</si>
  <si>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</si>
  <si>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</si>
  <si>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</si>
  <si>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</si>
  <si>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</si>
  <si>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</si>
  <si>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</si>
  <si>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</si>
  <si>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</si>
  <si>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</si>
  <si>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</si>
  <si>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</si>
  <si>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</si>
  <si>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</si>
  <si>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</si>
  <si>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</si>
  <si>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</si>
  <si>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</si>
  <si>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</si>
  <si>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</si>
  <si>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</si>
  <si>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</si>
  <si>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</si>
  <si>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</si>
  <si>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</si>
  <si>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</si>
  <si>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</si>
  <si>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</si>
  <si>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</si>
  <si>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</si>
  <si>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</si>
  <si>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</si>
  <si>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</si>
  <si>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</si>
  <si>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</si>
  <si>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</si>
  <si>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</si>
  <si>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</si>
  <si>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</si>
  <si>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</si>
  <si>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</si>
  <si>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</si>
  <si>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</si>
  <si>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</si>
  <si>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</si>
  <si>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</si>
  <si>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</si>
  <si>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</si>
  <si>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</si>
  <si>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</si>
  <si>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</si>
  <si>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</si>
  <si>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</si>
  <si>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</si>
  <si>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</si>
  <si>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</si>
  <si>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</si>
  <si>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</si>
  <si>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</si>
  <si>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</si>
  <si>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</si>
  <si>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</si>
  <si>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</si>
  <si>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</si>
  <si>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</si>
  <si>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</si>
  <si>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</si>
  <si>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</si>
  <si>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</si>
  <si>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</si>
  <si>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</si>
  <si>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</si>
  <si>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</si>
  <si>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</si>
  <si>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</si>
  <si>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</si>
  <si>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</si>
  <si>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</si>
  <si>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</si>
  <si>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</si>
  <si>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</si>
  <si>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</si>
  <si>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</si>
  <si>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</si>
  <si>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</si>
  <si>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</si>
  <si>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</si>
  <si>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</si>
  <si>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</si>
  <si>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</si>
  <si>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</si>
  <si>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</si>
  <si>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</si>
  <si>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</si>
  <si>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</si>
  <si>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</si>
  <si>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</si>
  <si>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</si>
  <si>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</si>
  <si>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</si>
  <si>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</si>
  <si>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</si>
  <si>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</si>
  <si>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</si>
  <si>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</si>
  <si>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</si>
  <si>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</si>
  <si>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</si>
  <si>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</si>
  <si>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</si>
  <si>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</si>
  <si>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</si>
  <si>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</si>
  <si>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</si>
  <si>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</si>
  <si>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</si>
  <si>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</si>
  <si>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</si>
  <si>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</si>
  <si>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</si>
  <si>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</si>
  <si>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</si>
  <si>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</si>
  <si>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</si>
  <si>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</si>
  <si>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</si>
  <si>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</si>
  <si>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</si>
  <si>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</si>
  <si>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</si>
  <si>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</si>
  <si>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</si>
  <si>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</si>
  <si>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</si>
  <si>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</si>
  <si>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</si>
  <si>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</si>
  <si>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</si>
  <si>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</si>
  <si>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</si>
  <si>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</si>
  <si>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</si>
  <si>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</si>
  <si>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</si>
  <si>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</si>
  <si>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</si>
  <si>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</si>
  <si>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</si>
  <si>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</si>
  <si>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</si>
  <si>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</si>
  <si>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</si>
  <si>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</si>
  <si>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</si>
  <si>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</si>
  <si>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</si>
  <si>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</si>
  <si>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</si>
  <si>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</si>
  <si>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</si>
  <si>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</si>
  <si>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</si>
  <si>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</si>
  <si>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</si>
  <si>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</si>
  <si>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</si>
  <si>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</si>
  <si>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</si>
  <si>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</si>
  <si>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</si>
  <si>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</si>
  <si>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</si>
  <si>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</si>
  <si>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</si>
  <si>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</si>
  <si>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</si>
  <si>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</si>
  <si>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</si>
  <si>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</si>
  <si>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</si>
  <si>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</si>
  <si>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</si>
  <si>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</si>
  <si>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</si>
  <si>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</si>
  <si>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</si>
  <si>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</si>
  <si>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</si>
  <si>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</si>
  <si>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</si>
  <si>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</si>
  <si>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</si>
  <si>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</si>
  <si>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</si>
  <si>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</si>
  <si>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</si>
  <si>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</si>
  <si>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</si>
  <si>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</si>
  <si>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</si>
  <si>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</si>
  <si>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</si>
  <si>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</si>
  <si>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</si>
  <si>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</si>
  <si>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</si>
  <si>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</si>
  <si>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</si>
  <si>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</si>
  <si>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</si>
  <si>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</si>
  <si>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</si>
  <si>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</si>
  <si>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</si>
  <si>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</si>
  <si>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</si>
  <si>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</si>
  <si>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</si>
  <si>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</si>
  <si>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</si>
  <si>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</si>
  <si>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</si>
  <si>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</si>
  <si>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</si>
  <si>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</si>
  <si>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</si>
  <si>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</si>
  <si>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</si>
  <si>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</si>
  <si>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</si>
  <si>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</si>
  <si>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</si>
  <si>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</si>
  <si>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</si>
  <si>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</si>
  <si>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</si>
  <si>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</si>
  <si>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</si>
  <si>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</si>
  <si>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</si>
  <si>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</si>
  <si>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</si>
  <si>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</si>
  <si>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</si>
  <si>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</si>
  <si>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</si>
  <si>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</si>
  <si>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</si>
  <si>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</si>
  <si>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</si>
  <si>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</si>
  <si>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</si>
  <si>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</si>
  <si>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</si>
  <si>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</si>
  <si>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</si>
  <si>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</si>
  <si>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</si>
  <si>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</si>
  <si>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</si>
  <si>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</si>
  <si>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</si>
  <si>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</si>
  <si>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</si>
  <si>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</si>
  <si>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</si>
  <si>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</si>
  <si>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</si>
  <si>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</si>
  <si>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</si>
  <si>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</si>
  <si>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</si>
  <si>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</si>
  <si>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</si>
  <si>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</si>
  <si>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</si>
  <si>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</si>
  <si>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</si>
  <si>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</si>
  <si>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</si>
  <si>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</si>
  <si>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</si>
  <si>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</si>
  <si>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</si>
  <si>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</si>
  <si>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</si>
  <si>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</si>
  <si>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</si>
  <si>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</si>
  <si>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</si>
  <si>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</si>
  <si>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</si>
  <si>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</si>
  <si>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</si>
  <si>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</si>
  <si>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</si>
  <si>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</si>
  <si>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</si>
  <si>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</si>
  <si>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</si>
  <si>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</si>
  <si>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</si>
  <si>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</si>
  <si>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</si>
  <si>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</si>
  <si>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</si>
  <si>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</si>
  <si>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</si>
  <si>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</si>
  <si>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</si>
  <si>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</si>
  <si>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</si>
  <si>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</si>
  <si>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</si>
  <si>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</si>
  <si>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</si>
  <si>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</si>
  <si>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</si>
  <si>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</si>
  <si>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</si>
  <si>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</si>
  <si>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</si>
  <si>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</si>
  <si>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</si>
  <si>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</si>
  <si>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</si>
  <si>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</si>
  <si>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</si>
  <si>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</si>
  <si>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</si>
  <si>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</si>
  <si>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</si>
  <si>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</si>
  <si>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</si>
  <si>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</si>
  <si>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</si>
  <si>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</si>
  <si>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</si>
  <si>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</si>
  <si>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</si>
  <si>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</si>
  <si>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</si>
  <si>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</si>
  <si>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</si>
  <si>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</si>
  <si>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</si>
  <si>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</si>
  <si>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</si>
  <si>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</si>
  <si>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</si>
  <si>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</si>
  <si>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</si>
  <si>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</si>
  <si>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</si>
  <si>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</si>
  <si>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</si>
  <si>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</si>
  <si>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</si>
  <si>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</si>
  <si>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</si>
  <si>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</si>
  <si>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</si>
  <si>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</si>
  <si>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</si>
  <si>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</si>
  <si>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</si>
  <si>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</si>
  <si>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</si>
  <si>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</si>
  <si>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</si>
  <si>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</si>
  <si>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</si>
  <si>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</si>
  <si>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</si>
  <si>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</si>
  <si>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</si>
  <si>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</si>
  <si>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</si>
  <si>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</si>
  <si>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</si>
  <si>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</si>
  <si>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</si>
  <si>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</si>
  <si>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</si>
  <si>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</si>
  <si>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</si>
  <si>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</si>
  <si>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</si>
  <si>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</si>
  <si>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</si>
  <si>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</si>
  <si>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</si>
  <si>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</si>
  <si>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</si>
  <si>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</si>
  <si>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</si>
  <si>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</si>
  <si>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</si>
  <si>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</si>
  <si>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</si>
  <si>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</si>
  <si>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</si>
  <si>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</si>
  <si>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</si>
  <si>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</si>
  <si>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</si>
  <si>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</si>
  <si>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</si>
  <si>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</si>
  <si>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</si>
  <si>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</si>
  <si>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</si>
  <si>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</si>
  <si>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</si>
  <si>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</si>
  <si>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</si>
  <si>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</si>
  <si>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</si>
  <si>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</si>
  <si>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</si>
  <si>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</si>
  <si>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</si>
  <si>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</si>
  <si>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</si>
  <si>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</si>
  <si>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</si>
  <si>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</si>
  <si>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</si>
  <si>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</si>
  <si>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</si>
  <si>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</si>
  <si>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</si>
  <si>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</si>
  <si>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</si>
  <si>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</si>
  <si>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</si>
  <si>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</si>
  <si>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</si>
  <si>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</si>
  <si>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</si>
  <si>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</si>
  <si>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</si>
  <si>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</si>
  <si>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</si>
  <si>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</si>
  <si>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</si>
  <si>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</si>
  <si>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</si>
  <si>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</si>
  <si>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</si>
  <si>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</si>
  <si>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</si>
  <si>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</si>
  <si>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</si>
  <si>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</si>
  <si>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</si>
  <si>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</si>
  <si>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</si>
  <si>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</si>
  <si>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</si>
  <si>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</si>
  <si>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</si>
  <si>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</si>
  <si>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</si>
  <si>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</si>
  <si>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</si>
  <si>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</si>
  <si>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</si>
  <si>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</si>
  <si>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</si>
  <si>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</si>
  <si>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</si>
  <si>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</si>
  <si>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</si>
  <si>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</si>
  <si>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</si>
  <si>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</si>
  <si>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</si>
  <si>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</si>
  <si>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</si>
  <si>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</si>
  <si>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</si>
  <si>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</si>
  <si>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</si>
  <si>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</si>
  <si>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</si>
  <si>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</si>
  <si>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</si>
  <si>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</si>
  <si>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</si>
  <si>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</si>
  <si>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</si>
  <si>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</si>
  <si>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</si>
  <si>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</si>
  <si>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</si>
  <si>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</si>
  <si>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</si>
  <si>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</si>
  <si>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</si>
  <si>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</si>
  <si>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</si>
  <si>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</si>
  <si>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</si>
  <si>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</si>
  <si>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</si>
  <si>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</si>
  <si>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</si>
  <si>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</si>
  <si>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</si>
  <si>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</si>
  <si>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</si>
  <si>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</si>
  <si>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</si>
  <si>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</si>
  <si>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</si>
  <si>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</si>
  <si>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</si>
  <si>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</si>
  <si>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</si>
  <si>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</si>
  <si>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</si>
  <si>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</si>
  <si>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</si>
  <si>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</si>
  <si>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</si>
  <si>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</si>
  <si>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</si>
  <si>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</si>
  <si>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</si>
  <si>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</si>
  <si>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</si>
  <si>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</si>
  <si>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</si>
  <si>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</si>
  <si>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</si>
  <si>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</si>
  <si>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</si>
  <si>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</si>
  <si>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</si>
  <si>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</si>
  <si>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</si>
  <si>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</si>
  <si>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</si>
  <si>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</si>
  <si>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</si>
  <si>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</si>
  <si>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</si>
  <si>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</si>
  <si>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</si>
  <si>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</si>
  <si>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</si>
  <si>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</si>
  <si>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</si>
  <si>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</si>
  <si>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</si>
  <si>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</si>
  <si>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</si>
  <si>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</si>
  <si>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</si>
  <si>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</si>
  <si>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</si>
  <si>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</si>
  <si>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</si>
  <si>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</si>
  <si>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</si>
  <si>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</si>
  <si>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</si>
  <si>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</si>
  <si>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</si>
  <si>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</si>
  <si>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</si>
  <si>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</si>
  <si>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</si>
  <si>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</si>
  <si>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</si>
  <si>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</si>
  <si>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</si>
  <si>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</si>
  <si>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</si>
  <si>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</si>
  <si>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</si>
  <si>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</si>
  <si>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</si>
  <si>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</si>
  <si>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</si>
  <si>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</si>
  <si>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</si>
  <si>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</si>
  <si>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</si>
  <si>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</si>
  <si>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</si>
  <si>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</si>
  <si>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</si>
  <si>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</si>
  <si>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</si>
  <si>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</si>
  <si>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</si>
  <si>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</si>
  <si>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</si>
  <si>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</si>
  <si>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</si>
  <si>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</si>
  <si>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</si>
  <si>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</si>
  <si>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</si>
  <si>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</si>
  <si>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</si>
  <si>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</si>
  <si>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</si>
  <si>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</si>
  <si>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</si>
  <si>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</si>
  <si>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</si>
  <si>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</si>
  <si>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</si>
  <si>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</si>
  <si>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</si>
  <si>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</si>
  <si>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</si>
  <si>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</si>
  <si>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</si>
  <si>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</si>
  <si>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</si>
  <si>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</si>
  <si>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</si>
  <si>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</si>
  <si>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</si>
  <si>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</si>
  <si>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</si>
  <si>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</si>
  <si>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</si>
  <si>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</si>
  <si>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</si>
  <si>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</si>
  <si>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</si>
  <si>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</si>
  <si>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</si>
  <si>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</si>
  <si>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</si>
  <si>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</si>
  <si>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</si>
  <si>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</si>
  <si>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</si>
  <si>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</si>
  <si>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</si>
  <si>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</si>
  <si>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</si>
  <si>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</si>
  <si>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</si>
  <si>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</si>
  <si>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</si>
  <si>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</si>
  <si>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</si>
  <si>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</si>
  <si>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</si>
  <si>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</si>
  <si>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</si>
  <si>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</si>
  <si>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</si>
  <si>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</si>
  <si>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</si>
  <si>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</si>
  <si>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</si>
  <si>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</si>
  <si>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</si>
  <si>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</si>
  <si>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</si>
  <si>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</si>
  <si>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</si>
  <si>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</si>
  <si>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</si>
  <si>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</si>
  <si>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</si>
  <si>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</si>
  <si>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</si>
  <si>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</si>
  <si>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</si>
  <si>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</si>
  <si>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</si>
  <si>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</si>
  <si>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</si>
  <si>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</si>
  <si>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</si>
  <si>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</si>
  <si>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</si>
  <si>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</si>
  <si>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</si>
  <si>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</si>
  <si>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</si>
  <si>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</si>
  <si>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</si>
  <si>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</si>
  <si>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</si>
  <si>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</si>
  <si>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</si>
  <si>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</si>
  <si>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</si>
  <si>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</si>
  <si>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</si>
  <si>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</si>
  <si>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</si>
  <si>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</si>
  <si>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</si>
  <si>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</si>
  <si>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</si>
  <si>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</si>
  <si>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</si>
  <si>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</si>
  <si>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</si>
  <si>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</si>
  <si>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</si>
  <si>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</si>
  <si>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</si>
  <si>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</si>
  <si>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</si>
  <si>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</si>
  <si>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</si>
  <si>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</si>
  <si>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</si>
  <si>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</si>
  <si>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</si>
  <si>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</si>
  <si>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</si>
  <si>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</si>
  <si>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</si>
  <si>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</si>
  <si>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</si>
  <si>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</si>
  <si>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</si>
  <si>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</si>
  <si>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</si>
  <si>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</si>
  <si>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</si>
  <si>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</si>
  <si>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</si>
  <si>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</si>
  <si>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</si>
  <si>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</si>
  <si>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</si>
  <si>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</si>
  <si>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</si>
  <si>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</si>
  <si>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</si>
  <si>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</si>
  <si>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</si>
  <si>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</si>
  <si>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</si>
  <si>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</si>
  <si>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</si>
  <si>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</si>
  <si>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</si>
  <si>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</si>
  <si>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</si>
  <si>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</si>
  <si>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</si>
  <si>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</si>
  <si>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</si>
  <si>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</si>
  <si>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</si>
  <si>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</si>
  <si>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</si>
  <si>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</si>
  <si>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</si>
  <si>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</si>
  <si>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</si>
  <si>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</si>
  <si>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</si>
  <si>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</si>
  <si>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</si>
  <si>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</si>
  <si>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</si>
  <si>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</si>
  <si>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</si>
  <si>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</si>
  <si>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</si>
  <si>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</si>
  <si>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</si>
  <si>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</si>
  <si>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</si>
  <si>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</si>
  <si>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</si>
  <si>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</si>
  <si>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</si>
  <si>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</si>
  <si>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</si>
  <si>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</si>
  <si>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</si>
  <si>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</si>
  <si>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</si>
  <si>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</si>
  <si>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</si>
  <si>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</si>
  <si>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</si>
  <si>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</si>
  <si>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</si>
  <si>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</si>
  <si>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</si>
  <si>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</si>
  <si>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</si>
  <si>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</si>
  <si>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</si>
  <si>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</si>
  <si>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</si>
  <si>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</si>
  <si>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</si>
  <si>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</si>
  <si>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</si>
  <si>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</si>
  <si>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</si>
  <si>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</si>
  <si>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</si>
  <si>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</si>
  <si>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</si>
  <si>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</si>
  <si>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</si>
  <si>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</si>
  <si>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</si>
  <si>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</si>
  <si>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</si>
  <si>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</si>
  <si>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</si>
  <si>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</si>
  <si>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</si>
  <si>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</si>
  <si>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</si>
  <si>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</si>
  <si>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</si>
  <si>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</si>
  <si>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</si>
  <si>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</si>
  <si>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</si>
  <si>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</si>
  <si>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</si>
  <si>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</si>
  <si>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</si>
  <si>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</si>
  <si>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</si>
  <si>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</si>
  <si>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</si>
  <si>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</si>
  <si>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</si>
  <si>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</si>
  <si>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</si>
  <si>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</si>
  <si>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</si>
  <si>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</si>
  <si>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</si>
  <si>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</si>
  <si>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</si>
  <si>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</si>
  <si>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</si>
  <si>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</si>
  <si>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</si>
  <si>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</si>
  <si>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</si>
  <si>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</si>
  <si>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</si>
  <si>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</si>
  <si>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</si>
  <si>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</si>
  <si>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</si>
  <si>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</si>
  <si>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</si>
  <si>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</si>
  <si>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</si>
  <si>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</si>
  <si>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</si>
  <si>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</si>
  <si>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</si>
  <si>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</si>
  <si>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</si>
  <si>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</si>
  <si>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</si>
  <si>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</si>
  <si>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</si>
  <si>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</si>
  <si>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</si>
  <si>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</si>
  <si>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</si>
  <si>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</si>
  <si>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</si>
  <si>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</si>
  <si>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</si>
  <si>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</si>
  <si>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</si>
  <si>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</si>
  <si>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</si>
  <si>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</si>
  <si>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</si>
  <si>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</si>
  <si>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</si>
  <si>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</si>
  <si>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</si>
  <si>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</si>
  <si>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</si>
  <si>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</si>
  <si>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</si>
  <si>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</si>
  <si>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</si>
  <si>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</si>
  <si>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</si>
  <si>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</si>
  <si>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</si>
  <si>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</si>
  <si>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</si>
  <si>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</si>
  <si>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</si>
  <si>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</si>
  <si>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</si>
  <si>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</si>
  <si>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</si>
  <si>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</si>
  <si>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</si>
  <si>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</si>
  <si>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</si>
  <si>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</si>
  <si>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</si>
  <si>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</si>
  <si>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</si>
  <si>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</si>
  <si>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</si>
  <si>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</si>
  <si>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</si>
  <si>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</si>
  <si>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</si>
  <si>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</si>
  <si>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</si>
  <si>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</si>
  <si>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</si>
  <si>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</si>
  <si>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</si>
  <si>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</si>
  <si>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</si>
  <si>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</si>
  <si>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</si>
  <si>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</si>
  <si>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</si>
  <si>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</si>
  <si>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</si>
  <si>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</si>
  <si>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</si>
  <si>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</si>
  <si>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</si>
  <si>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</si>
  <si>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</si>
  <si>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</si>
  <si>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</si>
  <si>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</si>
  <si>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</si>
  <si>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</si>
  <si>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</si>
  <si>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</si>
  <si>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</si>
  <si>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</si>
  <si>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</si>
  <si>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</si>
  <si>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</si>
  <si>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</si>
  <si>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</si>
  <si>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</si>
  <si>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</si>
  <si>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</si>
  <si>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</si>
  <si>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</si>
  <si>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</si>
  <si>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</si>
  <si>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</si>
  <si>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</si>
  <si>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</si>
  <si>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</si>
  <si>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</si>
  <si>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</si>
  <si>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</si>
  <si>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</si>
  <si>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</si>
  <si>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</si>
  <si>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</si>
  <si>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</si>
  <si>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</si>
  <si>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</si>
  <si>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</si>
  <si>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</si>
  <si>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</si>
  <si>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</si>
  <si>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</si>
  <si>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</si>
  <si>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</si>
  <si>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</si>
  <si>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</si>
  <si>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</si>
  <si>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</si>
  <si>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</si>
  <si>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</si>
  <si>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</si>
  <si>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</si>
  <si>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</si>
  <si>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</si>
  <si>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</si>
  <si>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</si>
  <si>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</si>
  <si>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</si>
  <si>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</si>
  <si>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</si>
  <si>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</si>
  <si>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</si>
  <si>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</si>
  <si>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</si>
  <si>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</si>
  <si>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</si>
  <si>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</si>
  <si>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</si>
  <si>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</si>
  <si>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</si>
  <si>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</si>
  <si>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</si>
  <si>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</si>
  <si>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</si>
  <si>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</si>
  <si>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</si>
  <si>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</si>
  <si>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</si>
  <si>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</si>
  <si>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</si>
  <si>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</si>
  <si>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</si>
  <si>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</si>
  <si>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</si>
  <si>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</si>
  <si>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</si>
  <si>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</si>
  <si>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</si>
  <si>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</si>
  <si>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</si>
  <si>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</si>
  <si>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</si>
  <si>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</si>
  <si>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</si>
  <si>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</si>
  <si>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</si>
  <si>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</si>
  <si>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</si>
  <si>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</si>
  <si>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</si>
  <si>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</si>
  <si>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</si>
  <si>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</si>
  <si>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</si>
  <si>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</si>
  <si>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</si>
  <si>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</si>
  <si>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</si>
  <si>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</si>
  <si>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</si>
  <si>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</si>
  <si>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</si>
  <si>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</si>
  <si>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</si>
  <si>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</si>
  <si>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</si>
  <si>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</si>
  <si>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</si>
  <si>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</si>
  <si>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</si>
  <si>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</si>
  <si>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</si>
  <si>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</si>
  <si>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</si>
  <si>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</si>
  <si>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</si>
  <si>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</si>
  <si>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</si>
  <si>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</si>
  <si>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</si>
  <si>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</si>
  <si>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</si>
  <si>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</si>
  <si>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</si>
  <si>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</si>
  <si>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</si>
  <si>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</si>
  <si>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</si>
  <si>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</si>
  <si>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</si>
  <si>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</si>
  <si>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</si>
  <si>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</si>
  <si>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</si>
  <si>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</si>
  <si>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</si>
  <si>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</si>
  <si>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</si>
  <si>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</si>
  <si>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</si>
  <si>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</si>
  <si>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</si>
  <si>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</si>
  <si>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</si>
  <si>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</si>
  <si>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</si>
  <si>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</si>
  <si>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</si>
  <si>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</si>
  <si>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</si>
  <si>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</si>
  <si>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</si>
  <si>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</si>
  <si>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</si>
  <si>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</si>
  <si>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</si>
  <si>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</si>
  <si>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</si>
  <si>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</si>
  <si>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</si>
  <si>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</si>
  <si>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</si>
  <si>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</si>
  <si>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</si>
  <si>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</si>
  <si>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</si>
  <si>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</si>
  <si>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</si>
  <si>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</si>
  <si>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</si>
  <si>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</si>
  <si>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</si>
  <si>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</si>
  <si>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</si>
  <si>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</si>
  <si>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</si>
  <si>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</si>
  <si>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</si>
  <si>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</si>
  <si>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</si>
  <si>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</si>
  <si>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</si>
  <si>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</si>
  <si>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</si>
  <si>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</si>
  <si>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</si>
  <si>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</si>
  <si>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</si>
  <si>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</si>
  <si>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</si>
  <si>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</si>
  <si>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</si>
  <si>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</si>
  <si>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</si>
  <si>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</si>
  <si>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</si>
  <si>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</si>
  <si>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</si>
  <si>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</si>
  <si>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</si>
  <si>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</si>
  <si>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</si>
  <si>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</si>
  <si>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</si>
  <si>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</si>
  <si>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</si>
  <si>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</si>
  <si>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</si>
  <si>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</si>
  <si>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</si>
  <si>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</si>
  <si>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</si>
  <si>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</si>
  <si>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</si>
  <si>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</si>
  <si>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</si>
  <si>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</si>
  <si>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</si>
  <si>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</si>
  <si>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</si>
  <si>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</si>
  <si>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</si>
  <si>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</si>
  <si>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</si>
  <si>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</si>
  <si>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</si>
  <si>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</si>
  <si>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</si>
  <si>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</si>
  <si>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</si>
  <si>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</si>
  <si>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</si>
  <si>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</si>
  <si>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</si>
  <si>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</si>
  <si>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</si>
  <si>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</si>
  <si>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</si>
  <si>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</si>
  <si>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</si>
  <si>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</si>
  <si>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</si>
  <si>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</si>
  <si>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</si>
  <si>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</si>
  <si>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</si>
  <si>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</si>
  <si>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</si>
  <si>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</si>
  <si>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</si>
  <si>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</si>
  <si>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</si>
  <si>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</si>
  <si>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</si>
  <si>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</si>
  <si>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</si>
  <si>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</si>
  <si>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</si>
  <si>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</si>
  <si>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</si>
  <si>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</si>
  <si>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</si>
  <si>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</si>
  <si>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</si>
  <si>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</si>
  <si>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</si>
  <si>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</si>
  <si>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</si>
  <si>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</si>
  <si>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</si>
  <si>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</si>
  <si>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</si>
  <si>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</si>
  <si>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</si>
  <si>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</si>
  <si>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</si>
  <si>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</si>
  <si>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</si>
  <si>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</si>
  <si>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</si>
  <si>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</si>
  <si>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</si>
  <si>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</si>
  <si>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</si>
  <si>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</si>
  <si>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</si>
  <si>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</si>
  <si>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</si>
  <si>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</si>
  <si>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</si>
  <si>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</si>
  <si>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</si>
  <si>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</si>
  <si>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</si>
  <si>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</si>
  <si>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</si>
  <si>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</si>
  <si>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</si>
  <si>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</si>
  <si>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</si>
  <si>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</si>
  <si>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</si>
  <si>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</si>
  <si>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</si>
  <si>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</si>
  <si>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</si>
  <si>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</si>
  <si>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</si>
  <si>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</si>
  <si>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</si>
  <si>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</si>
  <si>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</si>
  <si>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</si>
  <si>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</si>
  <si>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</si>
  <si>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</si>
  <si>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</si>
  <si>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</si>
  <si>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</si>
  <si>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</si>
  <si>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</si>
  <si>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</si>
  <si>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</si>
  <si>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</si>
  <si>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</si>
  <si>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</si>
  <si>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</si>
  <si>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</si>
  <si>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</si>
  <si>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</si>
  <si>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</si>
  <si>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</si>
  <si>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</si>
  <si>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</si>
  <si>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</si>
  <si>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</si>
  <si>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</si>
  <si>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</si>
  <si>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</si>
  <si>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</si>
  <si>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</si>
  <si>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</si>
  <si>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</si>
  <si>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</si>
  <si>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</si>
  <si>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</si>
  <si>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</si>
  <si>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</si>
  <si>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</si>
  <si>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</si>
  <si>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</si>
  <si>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</si>
  <si>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</si>
  <si>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</si>
  <si>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</si>
  <si>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</si>
  <si>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</si>
  <si>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</si>
  <si>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</si>
  <si>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</si>
  <si>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</si>
  <si>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</si>
  <si>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</si>
  <si>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</si>
  <si>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</si>
  <si>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</si>
  <si>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</si>
  <si>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</si>
  <si>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</si>
  <si>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</si>
  <si>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</si>
  <si>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</si>
  <si>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</si>
  <si>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</si>
  <si>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</si>
  <si>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</si>
  <si>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</si>
  <si>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</si>
  <si>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</si>
  <si>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</si>
  <si>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</si>
  <si>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</si>
  <si>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</si>
  <si>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</si>
  <si>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</si>
  <si>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</si>
  <si>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</si>
  <si>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</si>
  <si>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</si>
  <si>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</si>
  <si>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</si>
  <si>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</si>
  <si>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</si>
  <si>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</si>
  <si>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</si>
  <si>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</si>
  <si>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</si>
  <si>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</si>
  <si>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</si>
  <si>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</si>
  <si>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</si>
  <si>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</si>
  <si>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</si>
  <si>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</si>
  <si>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</si>
  <si>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</si>
  <si>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</si>
  <si>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</si>
  <si>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</si>
  <si>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</si>
  <si>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</si>
  <si>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</si>
  <si>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</si>
  <si>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</si>
  <si>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</si>
  <si>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</si>
  <si>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</si>
  <si>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</si>
  <si>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</si>
  <si>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</si>
  <si>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</si>
  <si>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</si>
  <si>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</si>
  <si>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</si>
  <si>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</si>
  <si>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</si>
  <si>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</si>
  <si>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</si>
  <si>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</si>
  <si>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</si>
  <si>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</si>
  <si>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</si>
  <si>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</si>
  <si>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</si>
  <si>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</si>
  <si>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</si>
  <si>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</si>
  <si>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</si>
  <si>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</si>
  <si>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</si>
  <si>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</si>
  <si>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</si>
  <si>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</si>
  <si>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</si>
  <si>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</si>
  <si>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</si>
  <si>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</si>
  <si>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</si>
  <si>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</si>
  <si>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</si>
  <si>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</si>
  <si>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</si>
  <si>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</si>
  <si>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</si>
  <si>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</si>
  <si>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</si>
  <si>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</si>
  <si>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</si>
  <si>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</si>
  <si>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</si>
  <si>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</si>
  <si>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</si>
  <si>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</si>
  <si>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</si>
  <si>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</si>
  <si>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</si>
  <si>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</si>
  <si>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</si>
  <si>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</si>
  <si>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</si>
  <si>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</si>
  <si>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</si>
  <si>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</si>
  <si>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</si>
  <si>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</si>
  <si>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</si>
  <si>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</si>
  <si>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</si>
  <si>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</si>
  <si>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</si>
  <si>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</si>
  <si>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</si>
  <si>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</si>
  <si>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</si>
  <si>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</si>
  <si>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</si>
  <si>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</si>
  <si>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</si>
  <si>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</si>
  <si>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</si>
  <si>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</si>
  <si>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</si>
  <si>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</si>
  <si>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</si>
  <si>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</si>
  <si>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</si>
  <si>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</si>
  <si>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</si>
  <si>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</si>
  <si>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</si>
  <si>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</si>
  <si>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</si>
  <si>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</si>
  <si>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</si>
  <si>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</si>
  <si>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</si>
  <si>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</si>
  <si>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</si>
  <si>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</si>
  <si>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</si>
  <si>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</si>
  <si>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</si>
  <si>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</si>
  <si>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</si>
  <si>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</si>
  <si>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</si>
  <si>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</si>
  <si>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</si>
  <si>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</si>
  <si>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</si>
  <si>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</si>
  <si>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</si>
  <si>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</si>
  <si>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</si>
  <si>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</si>
  <si>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</si>
  <si>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</si>
  <si>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</si>
  <si>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</si>
  <si>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</si>
  <si>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</si>
  <si>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</si>
  <si>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</si>
  <si>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</si>
  <si>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</si>
  <si>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</si>
  <si>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</si>
  <si>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</si>
  <si>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</si>
  <si>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</si>
  <si>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</si>
  <si>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</si>
  <si>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</si>
  <si>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</si>
  <si>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</si>
  <si>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</si>
  <si>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</si>
  <si>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</si>
  <si>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</si>
  <si>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</si>
  <si>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</si>
  <si>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</si>
  <si>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</si>
  <si>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</si>
  <si>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</si>
  <si>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</si>
  <si>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</si>
  <si>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</si>
  <si>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</si>
  <si>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</si>
  <si>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</si>
  <si>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</si>
  <si>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</si>
  <si>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</si>
  <si>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</si>
  <si>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</si>
  <si>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</si>
  <si>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</si>
  <si>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</si>
  <si>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</si>
  <si>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</si>
  <si>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</si>
  <si>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</si>
  <si>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</si>
  <si>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</si>
  <si>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</si>
  <si>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</si>
  <si>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</si>
  <si>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</si>
  <si>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</si>
  <si>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</si>
  <si>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</si>
  <si>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</si>
  <si>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</si>
  <si>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</si>
  <si>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</si>
  <si>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</si>
  <si>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</si>
  <si>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</si>
  <si>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</si>
  <si>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</si>
  <si>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</si>
  <si>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</si>
  <si>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</si>
  <si>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</si>
  <si>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</si>
  <si>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</si>
  <si>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</si>
  <si>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</si>
  <si>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</si>
  <si>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</si>
  <si>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</si>
  <si>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</si>
  <si>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</si>
  <si>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</si>
  <si>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</si>
  <si>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</si>
  <si>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</si>
  <si>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</si>
  <si>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</si>
  <si>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</si>
  <si>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</si>
  <si>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</si>
  <si>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</si>
  <si>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</si>
  <si>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</si>
  <si>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</si>
  <si>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</si>
  <si>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</si>
  <si>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</si>
  <si>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</si>
  <si>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</si>
  <si>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</si>
  <si>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</si>
  <si>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</si>
  <si>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</si>
  <si>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</si>
  <si>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</si>
  <si>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</si>
  <si>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</si>
  <si>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</si>
  <si>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</si>
  <si>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</si>
  <si>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</si>
  <si>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</si>
  <si>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</si>
  <si>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</si>
  <si>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</si>
  <si>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</si>
  <si>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</si>
  <si>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</si>
  <si>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</si>
  <si>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</si>
  <si>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</si>
  <si>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</si>
  <si>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</si>
  <si>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</si>
  <si>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</si>
  <si>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</si>
  <si>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</si>
  <si>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</si>
  <si>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</si>
  <si>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</si>
  <si>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</si>
  <si>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</si>
  <si>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</si>
  <si>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</si>
  <si>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</si>
  <si>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</si>
  <si>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</si>
  <si>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</si>
  <si>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</si>
  <si>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</si>
  <si>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</si>
  <si>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</si>
  <si>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</si>
  <si>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</si>
  <si>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</si>
  <si>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</si>
  <si>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</si>
  <si>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</si>
  <si>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</si>
  <si>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</si>
  <si>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</si>
  <si>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</si>
  <si>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</si>
  <si>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</si>
  <si>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</si>
  <si>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</si>
  <si>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</si>
  <si>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</si>
  <si>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</si>
  <si>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</si>
  <si>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</si>
  <si>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</si>
  <si>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</si>
  <si>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</si>
  <si>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</si>
  <si>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</si>
  <si>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</si>
  <si>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</si>
  <si>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</si>
  <si>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</si>
  <si>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</si>
  <si>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</si>
  <si>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</si>
  <si>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</si>
  <si>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</si>
  <si>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</si>
  <si>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</si>
  <si>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</si>
  <si>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</si>
  <si>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</si>
  <si>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</si>
  <si>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</si>
  <si>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</si>
  <si>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</si>
  <si>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</si>
  <si>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</si>
  <si>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</si>
  <si>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</si>
  <si>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</si>
  <si>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</si>
  <si>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</si>
  <si>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</si>
  <si>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</si>
  <si>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</si>
  <si>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</si>
  <si>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</si>
  <si>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</si>
  <si>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</si>
  <si>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</si>
  <si>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</si>
  <si>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</si>
  <si>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</si>
  <si>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</si>
  <si>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</si>
  <si>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</si>
  <si>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</si>
  <si>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</si>
  <si>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</si>
  <si>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</si>
  <si>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</si>
  <si>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</si>
  <si>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</si>
  <si>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</si>
  <si>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</si>
  <si>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</si>
  <si>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</si>
  <si>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</si>
  <si>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</si>
  <si>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</si>
  <si>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</si>
  <si>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</si>
  <si>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</si>
  <si>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</si>
  <si>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</si>
  <si>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</si>
  <si>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</si>
  <si>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</si>
  <si>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</si>
  <si>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</si>
  <si>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</si>
  <si>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</si>
  <si>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</si>
  <si>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</si>
  <si>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</si>
  <si>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</si>
  <si>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</si>
  <si>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</si>
  <si>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</si>
  <si>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</si>
  <si>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</si>
  <si>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</si>
  <si>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</si>
  <si>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</si>
  <si>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</si>
  <si>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</si>
  <si>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</si>
  <si>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</si>
  <si>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</si>
  <si>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</si>
  <si>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</si>
  <si>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</si>
  <si>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</si>
  <si>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</si>
  <si>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</si>
  <si>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</si>
  <si>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</si>
  <si>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</si>
  <si>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</si>
  <si>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</si>
  <si>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</si>
  <si>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</si>
  <si>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</si>
  <si>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</si>
  <si>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</si>
  <si>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</si>
  <si>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</si>
  <si>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</si>
  <si>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</si>
  <si>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</si>
  <si>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</si>
  <si>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</si>
  <si>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</si>
  <si>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</si>
  <si>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</si>
  <si>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</si>
  <si>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</si>
  <si>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</si>
  <si>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</si>
  <si>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</si>
  <si>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</si>
  <si>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</si>
  <si>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</si>
  <si>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</si>
  <si>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</si>
  <si>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</si>
  <si>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</si>
  <si>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</si>
  <si>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</si>
  <si>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</si>
  <si>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</si>
  <si>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</si>
  <si>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</si>
  <si>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</si>
  <si>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</si>
  <si>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</si>
  <si>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</si>
  <si>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</si>
  <si>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</si>
  <si>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</si>
  <si>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</si>
  <si>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</si>
  <si>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</si>
  <si>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</si>
  <si>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</si>
  <si>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</si>
  <si>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</si>
  <si>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</si>
  <si>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</si>
  <si>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</si>
  <si>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</si>
  <si>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</si>
  <si>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</si>
  <si>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</si>
  <si>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</si>
  <si>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</si>
  <si>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</si>
  <si>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</si>
  <si>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</si>
  <si>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</si>
  <si>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</si>
  <si>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</si>
  <si>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</si>
  <si>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</si>
  <si>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</si>
  <si>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</si>
  <si>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</si>
  <si>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</si>
  <si>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</si>
  <si>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</si>
  <si>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</si>
  <si>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</si>
  <si>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</si>
  <si>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</si>
  <si>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</si>
  <si>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</si>
  <si>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</si>
  <si>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</si>
  <si>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</si>
  <si>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</si>
  <si>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</si>
  <si>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</si>
  <si>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</si>
  <si>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</si>
  <si>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</si>
  <si>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</si>
  <si>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</si>
  <si>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</si>
  <si>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</si>
  <si>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</si>
  <si>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</si>
  <si>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</si>
  <si>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</si>
  <si>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</si>
  <si>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</si>
  <si>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</si>
  <si>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</si>
  <si>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</si>
  <si>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</si>
  <si>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</si>
  <si>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</si>
  <si>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</si>
  <si>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</si>
  <si>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</si>
  <si>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</si>
  <si>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</si>
  <si>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</si>
  <si>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</si>
  <si>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</si>
  <si>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</si>
  <si>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</si>
  <si>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</si>
  <si>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</si>
  <si>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</si>
  <si>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</si>
  <si>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</si>
  <si>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</si>
  <si>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</si>
  <si>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</si>
  <si>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</si>
  <si>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</si>
  <si>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</si>
  <si>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</si>
  <si>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</si>
  <si>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</si>
  <si>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</si>
  <si>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</si>
  <si>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</si>
  <si>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</si>
  <si>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</si>
  <si>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</si>
  <si>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</si>
  <si>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</si>
  <si>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</si>
  <si>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</si>
  <si>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</si>
  <si>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</si>
  <si>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</si>
  <si>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</si>
  <si>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</si>
  <si>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</si>
  <si>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</si>
  <si>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</si>
  <si>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</si>
  <si>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</si>
  <si>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</si>
  <si>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</si>
  <si>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</si>
  <si>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</si>
  <si>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</si>
  <si>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</si>
  <si>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</si>
  <si>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</si>
  <si>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</si>
  <si>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</si>
  <si>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</si>
  <si>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</si>
  <si>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</si>
  <si>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</si>
  <si>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</si>
  <si>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</si>
  <si>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</si>
  <si>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</si>
  <si>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</si>
  <si>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</si>
  <si>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</si>
  <si>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</si>
  <si>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</si>
  <si>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</si>
  <si>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</si>
  <si>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</si>
  <si>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</si>
  <si>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</si>
  <si>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</si>
  <si>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</si>
  <si>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</si>
  <si>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</si>
  <si>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</si>
  <si>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</si>
  <si>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</si>
  <si>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</si>
  <si>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</si>
  <si>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</si>
  <si>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</si>
  <si>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</si>
  <si>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</si>
  <si>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</si>
  <si>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</si>
  <si>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</si>
  <si>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</si>
  <si>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</si>
  <si>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</si>
  <si>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</si>
  <si>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</si>
  <si>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</si>
  <si>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</si>
  <si>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</si>
  <si>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</si>
  <si>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</si>
  <si>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</si>
  <si>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</si>
  <si>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</si>
  <si>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</si>
  <si>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</si>
  <si>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</si>
  <si>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</si>
  <si>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</si>
  <si>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</si>
  <si>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</si>
  <si>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</si>
  <si>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</si>
  <si>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</si>
  <si>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</si>
  <si>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</si>
  <si>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</si>
  <si>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</si>
  <si>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</si>
  <si>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</si>
  <si>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</si>
  <si>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</si>
  <si>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</si>
  <si>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</si>
  <si>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</si>
  <si>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</si>
  <si>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</si>
  <si>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</si>
  <si>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</si>
  <si>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</si>
  <si>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</si>
  <si>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</si>
  <si>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</si>
  <si>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</si>
  <si>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</si>
  <si>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</si>
  <si>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</si>
  <si>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</si>
  <si>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</si>
  <si>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</si>
  <si>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</si>
  <si>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</si>
  <si>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</si>
  <si>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</si>
  <si>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</si>
  <si>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</si>
  <si>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</si>
  <si>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</si>
  <si>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</si>
  <si>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</si>
  <si>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</si>
  <si>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</si>
  <si>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</si>
  <si>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</si>
  <si>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</si>
  <si>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</si>
  <si>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</si>
  <si>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</si>
  <si>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</si>
  <si>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</si>
  <si>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</si>
  <si>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</si>
  <si>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</si>
  <si>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</si>
  <si>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</si>
  <si>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</si>
  <si>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</si>
  <si>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</si>
  <si>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</si>
  <si>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</si>
  <si>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</si>
  <si>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</si>
  <si>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</si>
  <si>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</si>
  <si>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</si>
  <si>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</si>
  <si>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</si>
  <si>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</si>
  <si>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</si>
  <si>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</si>
  <si>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</si>
  <si>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</si>
  <si>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</si>
  <si>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</si>
  <si>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</si>
  <si>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</si>
  <si>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</si>
  <si>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</si>
  <si>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</si>
  <si>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</si>
  <si>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</si>
  <si>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</si>
  <si>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</si>
  <si>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</si>
  <si>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</si>
  <si>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</si>
  <si>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</si>
  <si>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</si>
  <si>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</si>
  <si>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</si>
  <si>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</si>
  <si>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</si>
  <si>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</si>
  <si>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</si>
  <si>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</si>
  <si>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</si>
  <si>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</si>
  <si>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</si>
  <si>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</si>
  <si>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</si>
  <si>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</si>
  <si>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</si>
  <si>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</si>
  <si>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</si>
  <si>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</si>
  <si>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</si>
  <si>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</si>
  <si>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</si>
  <si>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</si>
  <si>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</si>
  <si>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</si>
  <si>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</si>
  <si>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</si>
  <si>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</si>
  <si>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</si>
  <si>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</si>
  <si>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</si>
  <si>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</si>
  <si>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</si>
  <si>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</si>
  <si>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</si>
  <si>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</si>
  <si>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</si>
  <si>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</si>
  <si>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</si>
  <si>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</si>
  <si>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</si>
  <si>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</si>
  <si>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</si>
  <si>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</si>
  <si>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</si>
  <si>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</si>
  <si>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</si>
  <si>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</si>
  <si>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</si>
  <si>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</si>
  <si>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</si>
  <si>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</si>
  <si>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</si>
  <si>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</si>
  <si>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</si>
  <si>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</si>
  <si>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</si>
  <si>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</si>
  <si>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</si>
  <si>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</si>
  <si>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</si>
  <si>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</si>
  <si>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</si>
  <si>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</si>
  <si>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</si>
  <si>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</si>
  <si>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</si>
  <si>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</si>
  <si>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</si>
  <si>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</si>
  <si>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</si>
  <si>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</si>
  <si>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</si>
  <si>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</si>
  <si>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</si>
  <si>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</si>
  <si>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</si>
  <si>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</si>
  <si>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</si>
  <si>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</si>
  <si>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</si>
  <si>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</si>
  <si>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</si>
  <si>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</si>
  <si>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</si>
  <si>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</si>
  <si>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</si>
  <si>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</si>
  <si>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</si>
  <si>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</si>
  <si>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</si>
  <si>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</si>
  <si>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</si>
  <si>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</si>
  <si>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</si>
  <si>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</si>
  <si>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</si>
  <si>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</si>
  <si>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</si>
  <si>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</si>
  <si>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</si>
  <si>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</si>
  <si>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</si>
  <si>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</si>
  <si>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</si>
  <si>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</si>
  <si>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</si>
  <si>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</si>
  <si>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</si>
  <si>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</si>
  <si>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</si>
  <si>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</si>
  <si>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</si>
  <si>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</si>
  <si>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</si>
  <si>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</si>
  <si>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</si>
  <si>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</si>
  <si>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</si>
  <si>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</si>
  <si>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</si>
  <si>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</si>
  <si>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</si>
  <si>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</si>
  <si>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</si>
  <si>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</si>
  <si>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</si>
  <si>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</si>
  <si>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</si>
  <si>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</si>
  <si>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</si>
  <si>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</si>
  <si>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</si>
  <si>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</si>
  <si>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</si>
  <si>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</si>
  <si>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</si>
  <si>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</si>
  <si>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</si>
  <si>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</si>
  <si>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</si>
  <si>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</si>
  <si>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</si>
  <si>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</si>
  <si>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</si>
  <si>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</si>
  <si>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</si>
  <si>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</si>
  <si>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</si>
  <si>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</si>
  <si>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</si>
  <si>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</si>
  <si>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</si>
  <si>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</si>
  <si>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</si>
  <si>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</si>
  <si>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</si>
  <si>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</si>
  <si>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</si>
  <si>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</si>
  <si>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</si>
  <si>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</si>
  <si>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</si>
  <si>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</si>
  <si>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</si>
  <si>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</si>
  <si>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</si>
  <si>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</si>
  <si>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</si>
  <si>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</si>
  <si>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</si>
  <si>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</si>
  <si>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</si>
  <si>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</si>
  <si>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</si>
  <si>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</si>
  <si>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</si>
  <si>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</si>
  <si>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</si>
  <si>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</si>
  <si>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</si>
  <si>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</si>
  <si>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</si>
  <si>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</si>
  <si>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</si>
  <si>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</si>
  <si>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</si>
  <si>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</si>
  <si>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</si>
  <si>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</si>
  <si>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</si>
  <si>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</si>
  <si>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</si>
  <si>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</si>
  <si>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</si>
  <si>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</si>
  <si>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</si>
  <si>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</si>
  <si>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</si>
  <si>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</si>
  <si>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</si>
  <si>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</si>
  <si>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</si>
  <si>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</si>
  <si>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</si>
  <si>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</si>
  <si>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</si>
  <si>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</si>
  <si>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</si>
  <si>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</si>
  <si>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</si>
  <si>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</si>
  <si>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</si>
  <si>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</si>
  <si>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</si>
  <si>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</si>
  <si>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</si>
  <si>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</si>
  <si>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</si>
  <si>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</si>
  <si>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</si>
  <si>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</si>
  <si>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</si>
  <si>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</si>
  <si>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</si>
  <si>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</si>
  <si>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</si>
  <si>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</si>
  <si>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</si>
  <si>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</si>
  <si>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</si>
  <si>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</si>
  <si>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</si>
  <si>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</si>
  <si>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</si>
  <si>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</si>
  <si>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</si>
  <si>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</si>
  <si>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</si>
  <si>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</si>
  <si>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</si>
  <si>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</si>
  <si>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</si>
  <si>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</si>
  <si>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</si>
  <si>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</si>
  <si>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</si>
  <si>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</si>
  <si>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</si>
  <si>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</si>
  <si>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</si>
  <si>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</si>
  <si>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</si>
  <si>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</si>
  <si>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</si>
  <si>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</si>
  <si>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</si>
  <si>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</si>
  <si>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</si>
  <si>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</si>
  <si>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</si>
  <si>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</si>
  <si>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</si>
  <si>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</si>
  <si>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</si>
  <si>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</si>
  <si>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</si>
  <si>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</si>
  <si>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</si>
  <si>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</si>
  <si>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</si>
  <si>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</si>
  <si>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</si>
  <si>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</si>
  <si>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</si>
  <si>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</si>
  <si>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</si>
  <si>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</si>
  <si>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</si>
  <si>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</si>
  <si>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</si>
  <si>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</si>
  <si>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</si>
  <si>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</si>
  <si>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</si>
  <si>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</si>
  <si>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</si>
  <si>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</si>
  <si>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</si>
  <si>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</si>
  <si>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</si>
  <si>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</si>
  <si>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</si>
  <si>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</si>
  <si>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</si>
  <si>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</si>
  <si>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</si>
  <si>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</si>
  <si>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</si>
  <si>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</si>
  <si>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</si>
  <si>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</si>
  <si>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</si>
  <si>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</si>
  <si>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</si>
  <si>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</si>
  <si>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</si>
  <si>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</si>
  <si>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</si>
  <si>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</si>
  <si>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</si>
  <si>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</si>
  <si>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</si>
  <si>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</si>
  <si>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</si>
  <si>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</si>
  <si>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</si>
  <si>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</si>
  <si>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</si>
  <si>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</si>
  <si>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</si>
  <si>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</si>
  <si>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</si>
  <si>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</si>
  <si>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</si>
  <si>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</si>
  <si>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</si>
  <si>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</si>
  <si>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</si>
  <si>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</si>
  <si>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</si>
  <si>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</si>
  <si>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</si>
  <si>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</si>
  <si>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</si>
  <si>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</si>
  <si>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</si>
  <si>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</si>
  <si>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</si>
  <si>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</si>
  <si>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</si>
  <si>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</si>
  <si>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</si>
  <si>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</si>
  <si>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</si>
  <si>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</si>
  <si>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</si>
  <si>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</si>
  <si>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</si>
  <si>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</si>
  <si>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</si>
  <si>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</si>
  <si>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</si>
  <si>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</si>
  <si>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</si>
  <si>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</si>
  <si>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</si>
  <si>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</si>
  <si>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</si>
  <si>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</si>
  <si>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</si>
  <si>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</si>
  <si>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</si>
  <si>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</si>
  <si>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</si>
  <si>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</si>
  <si>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</si>
  <si>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</si>
  <si>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</si>
  <si>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</si>
  <si>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</si>
  <si>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</si>
  <si>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</si>
  <si>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</si>
  <si>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</si>
  <si>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</si>
  <si>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</si>
  <si>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</si>
  <si>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</si>
  <si>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</si>
  <si>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</si>
  <si>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</si>
  <si>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</si>
  <si>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</si>
  <si>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</si>
  <si>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</si>
  <si>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</si>
  <si>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</si>
  <si>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</si>
  <si>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</si>
  <si>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</si>
  <si>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</si>
  <si>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</si>
  <si>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</si>
  <si>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</si>
  <si>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</si>
  <si>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</si>
  <si>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</si>
  <si>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</si>
  <si>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</si>
  <si>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</si>
  <si>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</si>
  <si>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</si>
  <si>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</si>
  <si>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</si>
  <si>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</si>
  <si>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</si>
  <si>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</si>
  <si>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</si>
  <si>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</si>
  <si>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</si>
  <si>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</si>
  <si>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</si>
  <si>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</si>
  <si>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</si>
  <si>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</si>
  <si>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</si>
  <si>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</si>
  <si>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</si>
  <si>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</si>
  <si>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</si>
  <si>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</si>
  <si>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</si>
  <si>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</si>
  <si>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</si>
  <si>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</si>
  <si>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</si>
  <si>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</si>
  <si>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</si>
  <si>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</si>
  <si>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</si>
  <si>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</si>
  <si>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</si>
  <si>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</si>
  <si>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</si>
  <si>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</si>
  <si>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</si>
  <si>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</si>
  <si>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</si>
  <si>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</si>
  <si>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</si>
  <si>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</si>
  <si>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</si>
  <si>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</si>
  <si>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</si>
  <si>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</si>
  <si>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</si>
  <si>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</si>
  <si>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</si>
  <si>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</si>
  <si>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</si>
  <si>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</si>
  <si>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</si>
  <si>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</si>
  <si>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</si>
  <si>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</si>
  <si>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</si>
  <si>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</si>
  <si>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</si>
  <si>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</si>
  <si>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</si>
  <si>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</si>
  <si>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</si>
  <si>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</si>
  <si>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</si>
  <si>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</si>
  <si>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</si>
  <si>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</si>
  <si>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</si>
  <si>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</si>
  <si>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</si>
  <si>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</si>
  <si>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</si>
  <si>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</si>
  <si>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</si>
  <si>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</si>
  <si>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</si>
  <si>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</si>
  <si>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</si>
  <si>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</si>
  <si>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</si>
  <si>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</si>
  <si>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</si>
  <si>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</si>
  <si>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</si>
  <si>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</si>
  <si>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</si>
  <si>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</si>
  <si>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</si>
  <si>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</si>
  <si>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</si>
  <si>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</si>
  <si>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</si>
  <si>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</si>
  <si>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</si>
  <si>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</si>
  <si>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</si>
  <si>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</si>
  <si>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</si>
  <si>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</si>
  <si>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</si>
  <si>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</si>
  <si>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</si>
  <si>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</si>
  <si>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</si>
  <si>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</si>
  <si>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</si>
  <si>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</si>
  <si>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</si>
  <si>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</si>
  <si>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</si>
  <si>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</si>
  <si>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</si>
  <si>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</si>
  <si>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</si>
  <si>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</si>
  <si>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</si>
  <si>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</si>
  <si>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</si>
  <si>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</si>
  <si>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</si>
  <si>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</si>
  <si>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</si>
  <si>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</si>
  <si>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</si>
  <si>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</si>
  <si>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</si>
  <si>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</si>
  <si>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</si>
  <si>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</si>
  <si>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</si>
  <si>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</si>
  <si>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</si>
  <si>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</si>
  <si>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</si>
  <si>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</si>
  <si>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</si>
  <si>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</si>
  <si>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</si>
  <si>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</si>
  <si>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</si>
  <si>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</si>
  <si>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</si>
  <si>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</si>
  <si>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</si>
  <si>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</si>
  <si>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</si>
  <si>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</si>
  <si>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</si>
  <si>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</si>
  <si>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</si>
  <si>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</si>
  <si>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</si>
  <si>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</si>
  <si>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</si>
  <si>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</si>
  <si>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</si>
  <si>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</si>
  <si>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</si>
  <si>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</si>
  <si>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</si>
  <si>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</si>
  <si>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</si>
  <si>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</si>
  <si>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</si>
  <si>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</si>
  <si>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</si>
  <si>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</si>
  <si>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</si>
  <si>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</si>
  <si>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</si>
  <si>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</si>
  <si>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</si>
  <si>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</si>
  <si>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</si>
  <si>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</si>
  <si>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</si>
  <si>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</si>
  <si>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</si>
  <si>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</si>
  <si>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</si>
  <si>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</si>
  <si>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</si>
  <si>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</si>
  <si>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</si>
  <si>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</si>
  <si>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</si>
  <si>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</si>
  <si>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</si>
  <si>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</si>
  <si>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</si>
  <si>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</si>
  <si>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</si>
  <si>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</si>
  <si>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</si>
  <si>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</si>
  <si>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</si>
  <si>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</si>
  <si>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</si>
  <si>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</si>
  <si>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</si>
  <si>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</si>
  <si>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</si>
  <si>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</si>
  <si>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</si>
  <si>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</si>
  <si>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</si>
  <si>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</si>
  <si>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</si>
  <si>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</si>
  <si>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</si>
  <si>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</si>
  <si>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</si>
  <si>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</si>
  <si>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</si>
  <si>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</si>
  <si>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</si>
  <si>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</si>
  <si>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</si>
  <si>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</si>
  <si>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</si>
  <si>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</si>
  <si>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</si>
  <si>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</si>
  <si>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</si>
  <si>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</si>
  <si>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</si>
  <si>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</si>
  <si>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</si>
  <si>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</si>
  <si>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</si>
  <si>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</si>
  <si>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</si>
  <si>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</si>
  <si>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</si>
  <si>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</si>
  <si>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</si>
  <si>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</si>
  <si>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</si>
  <si>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</si>
  <si>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</si>
  <si>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</si>
  <si>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</si>
  <si>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</si>
  <si>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</si>
  <si>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</si>
  <si>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</si>
  <si>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</si>
  <si>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</si>
  <si>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</si>
  <si>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</si>
  <si>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</si>
  <si>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</si>
  <si>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</si>
  <si>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</si>
  <si>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</si>
  <si>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</si>
  <si>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</si>
  <si>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</si>
  <si>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</si>
  <si>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</si>
  <si>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</si>
  <si>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</si>
  <si>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</si>
  <si>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</si>
  <si>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</si>
  <si>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</si>
  <si>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</si>
  <si>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</si>
  <si>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</si>
  <si>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</si>
  <si>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</si>
  <si>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</si>
  <si>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</si>
  <si>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</si>
  <si>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</si>
  <si>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</si>
  <si>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</si>
  <si>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</si>
  <si>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</si>
  <si>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</si>
  <si>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</si>
  <si>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</si>
  <si>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</si>
  <si>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</si>
  <si>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</si>
  <si>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</si>
  <si>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</si>
  <si>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</si>
  <si>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</si>
  <si>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</si>
  <si>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</si>
  <si>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</si>
  <si>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</si>
  <si>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</si>
  <si>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</si>
  <si>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</si>
  <si>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</si>
  <si>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</si>
  <si>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</si>
  <si>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</si>
  <si>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</si>
  <si>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</si>
  <si>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</si>
  <si>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</si>
  <si>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</si>
  <si>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</si>
  <si>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</si>
  <si>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</si>
  <si>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</si>
  <si>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</si>
  <si>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</si>
  <si>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</si>
  <si>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</si>
  <si>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</si>
  <si>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</si>
  <si>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</si>
  <si>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</si>
  <si>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</si>
  <si>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</si>
  <si>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</si>
  <si>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</si>
  <si>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</si>
  <si>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</si>
  <si>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</si>
  <si>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</si>
  <si>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</si>
  <si>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</si>
  <si>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</si>
  <si>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</si>
  <si>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</si>
  <si>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</si>
  <si>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</si>
  <si>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</si>
  <si>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</si>
  <si>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</si>
  <si>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</si>
  <si>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</si>
  <si>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</si>
  <si>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</si>
  <si>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</si>
  <si>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</si>
  <si>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</si>
  <si>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</si>
  <si>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</si>
  <si>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</si>
  <si>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</si>
  <si>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</si>
  <si>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</si>
  <si>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</si>
  <si>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</si>
  <si>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</si>
  <si>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</si>
  <si>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</si>
  <si>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</si>
  <si>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</si>
  <si>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</si>
  <si>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</si>
  <si>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</si>
  <si>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</si>
  <si>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</si>
  <si>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</si>
  <si>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</si>
  <si>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</si>
  <si>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</si>
  <si>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</si>
  <si>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</si>
  <si>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</si>
  <si>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</si>
  <si>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</si>
  <si>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</si>
  <si>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</si>
  <si>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</si>
  <si>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</si>
  <si>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</si>
  <si>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</si>
  <si>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</si>
  <si>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</si>
  <si>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</si>
  <si>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</si>
  <si>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</si>
  <si>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</si>
  <si>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</si>
  <si>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</si>
  <si>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</si>
  <si>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</si>
  <si>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</si>
  <si>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</si>
  <si>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</si>
  <si>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</si>
  <si>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</si>
  <si>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</si>
  <si>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</si>
  <si>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</si>
  <si>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</si>
  <si>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</si>
  <si>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</si>
  <si>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</si>
  <si>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</si>
  <si>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</si>
  <si>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</si>
  <si>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</si>
  <si>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</si>
  <si>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</si>
  <si>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</si>
  <si>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</si>
  <si>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</si>
  <si>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</si>
  <si>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</si>
  <si>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</si>
  <si>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</si>
  <si>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</si>
  <si>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</si>
  <si>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</si>
  <si>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</si>
  <si>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</si>
  <si>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</si>
  <si>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</si>
  <si>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</si>
  <si>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</si>
  <si>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</si>
  <si>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</si>
  <si>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</si>
  <si>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</si>
  <si>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</si>
  <si>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</si>
  <si>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</si>
  <si>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</si>
  <si>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</si>
  <si>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</si>
  <si>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</si>
  <si>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</si>
  <si>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</si>
  <si>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</si>
  <si>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</si>
  <si>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</si>
  <si>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</si>
  <si>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</si>
  <si>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</si>
  <si>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</si>
  <si>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</si>
  <si>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</si>
  <si>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</si>
  <si>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</si>
  <si>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</si>
  <si>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</si>
  <si>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</si>
  <si>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</si>
  <si>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</si>
  <si>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</si>
  <si>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</si>
  <si>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</si>
  <si>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</si>
  <si>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</si>
  <si>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</si>
  <si>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</si>
  <si>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</si>
  <si>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</si>
  <si>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</si>
  <si>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</si>
  <si>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</si>
  <si>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</si>
  <si>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</si>
  <si>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</si>
  <si>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</si>
  <si>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</si>
  <si>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</si>
  <si>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</si>
  <si>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</si>
  <si>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</si>
  <si>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</si>
  <si>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</si>
  <si>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</si>
  <si>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</si>
  <si>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</si>
  <si>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</si>
  <si>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</si>
  <si>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</si>
  <si>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</si>
  <si>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</si>
  <si>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</si>
  <si>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</si>
  <si>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</si>
  <si>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</si>
  <si>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</si>
  <si>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</si>
  <si>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</si>
  <si>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</si>
  <si>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</si>
  <si>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</si>
  <si>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</si>
  <si>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</si>
  <si>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</si>
  <si>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</si>
  <si>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</si>
  <si>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</si>
  <si>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</si>
  <si>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</si>
  <si>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</si>
  <si>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</si>
  <si>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</si>
  <si>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</si>
  <si>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</si>
  <si>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</si>
  <si>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</si>
  <si>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</si>
  <si>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</si>
  <si>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</si>
  <si>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</si>
  <si>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</si>
  <si>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</si>
  <si>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</si>
  <si>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</si>
  <si>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</si>
  <si>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</si>
  <si>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</si>
  <si>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</si>
  <si>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</si>
  <si>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</si>
  <si>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</si>
  <si>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</si>
  <si>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</si>
  <si>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</si>
  <si>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</si>
  <si>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</si>
  <si>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</si>
  <si>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</si>
  <si>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</si>
  <si>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</si>
  <si>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</si>
  <si>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</si>
  <si>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</si>
  <si>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</si>
  <si>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</si>
  <si>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</si>
  <si>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</si>
  <si>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</si>
  <si>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</si>
  <si>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</si>
  <si>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</si>
  <si>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</si>
  <si>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</si>
  <si>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</si>
  <si>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</si>
  <si>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</si>
  <si>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</si>
  <si>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</si>
  <si>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</si>
  <si>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</si>
  <si>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</si>
  <si>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</si>
  <si>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</si>
  <si>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</si>
  <si>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</si>
  <si>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</si>
  <si>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</si>
  <si>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</si>
  <si>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</si>
  <si>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</si>
  <si>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</si>
  <si>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</si>
  <si>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</si>
  <si>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</si>
  <si>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</si>
  <si>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</si>
  <si>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</si>
  <si>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</si>
  <si>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</si>
  <si>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</si>
  <si>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</si>
  <si>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</si>
  <si>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</si>
  <si>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</si>
  <si>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</si>
  <si>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</si>
  <si>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</si>
  <si>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</si>
  <si>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</si>
  <si>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</si>
  <si>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</si>
  <si>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</si>
  <si>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</si>
  <si>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</si>
  <si>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</si>
  <si>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</si>
  <si>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</si>
  <si>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</si>
  <si>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</si>
  <si>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</si>
  <si>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</si>
  <si>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</si>
  <si>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</si>
  <si>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</si>
  <si>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</si>
  <si>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</si>
  <si>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</si>
  <si>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</si>
  <si>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</si>
  <si>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</si>
  <si>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</si>
  <si>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</si>
  <si>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</si>
  <si>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</si>
  <si>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</si>
  <si>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</si>
  <si>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</si>
  <si>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</si>
  <si>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</si>
  <si>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</si>
  <si>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</si>
  <si>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</si>
  <si>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</si>
  <si>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</si>
  <si>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</si>
  <si>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</si>
  <si>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</si>
  <si>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</si>
  <si>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</si>
  <si>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</si>
  <si>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</si>
  <si>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</si>
  <si>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</si>
  <si>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</si>
  <si>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</si>
  <si>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</si>
  <si>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</si>
  <si>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</si>
  <si>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</si>
  <si>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</si>
  <si>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</si>
  <si>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</si>
  <si>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</si>
  <si>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</si>
  <si>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</si>
  <si>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</si>
  <si>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</si>
  <si>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</si>
  <si>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</si>
  <si>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</si>
  <si>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</si>
  <si>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</si>
  <si>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</si>
  <si>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</si>
  <si>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</si>
  <si>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</si>
  <si>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</si>
  <si>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</si>
  <si>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</si>
  <si>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</si>
  <si>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</si>
  <si>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</si>
  <si>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</si>
  <si>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</si>
  <si>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</si>
  <si>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</si>
  <si>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</si>
  <si>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</si>
  <si>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</si>
  <si>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</si>
  <si>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</si>
  <si>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</si>
  <si>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</si>
  <si>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</si>
  <si>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</si>
  <si>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</si>
  <si>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</si>
  <si>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</si>
  <si>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</si>
  <si>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</si>
  <si>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</si>
  <si>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</si>
  <si>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</si>
  <si>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</si>
  <si>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</si>
  <si>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</si>
  <si>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</si>
  <si>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</si>
  <si>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</si>
  <si>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</si>
  <si>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</si>
  <si>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</si>
  <si>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</si>
  <si>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</si>
  <si>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</si>
  <si>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</si>
  <si>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</si>
  <si>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</si>
  <si>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</si>
  <si>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</si>
  <si>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</si>
  <si>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</si>
  <si>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</si>
  <si>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</si>
  <si>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</si>
  <si>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</si>
  <si>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</si>
  <si>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</si>
  <si>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</si>
  <si>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</si>
  <si>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</si>
  <si>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</si>
  <si>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</si>
  <si>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</si>
  <si>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</si>
  <si>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</si>
  <si>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</si>
  <si>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</si>
  <si>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</si>
  <si>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</si>
  <si>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</si>
  <si>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</si>
  <si>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</si>
  <si>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</si>
  <si>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</si>
  <si>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</si>
  <si>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</si>
  <si>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</si>
  <si>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</si>
  <si>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</si>
  <si>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</si>
  <si>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</si>
  <si>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</si>
  <si>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</si>
  <si>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</si>
  <si>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</si>
  <si>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</si>
  <si>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</si>
  <si>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</si>
  <si>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</si>
  <si>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</si>
  <si>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</si>
  <si>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</si>
  <si>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</si>
  <si>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</si>
  <si>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</si>
  <si>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</si>
  <si>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</si>
  <si>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</si>
  <si>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</si>
  <si>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</si>
  <si>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</si>
  <si>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</si>
  <si>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</si>
  <si>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</si>
  <si>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</si>
  <si>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</si>
  <si>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</si>
  <si>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</si>
  <si>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</si>
  <si>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</si>
  <si>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</si>
  <si>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</si>
  <si>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</si>
  <si>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</si>
  <si>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</si>
  <si>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</si>
  <si>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</si>
  <si>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</si>
  <si>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</si>
  <si>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</si>
  <si>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</si>
  <si>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</si>
  <si>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</si>
  <si>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</si>
  <si>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</si>
  <si>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</si>
  <si>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</si>
  <si>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</si>
  <si>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</si>
  <si>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</si>
  <si>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</si>
  <si>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</si>
  <si>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</si>
  <si>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</si>
  <si>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</si>
  <si>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</si>
  <si>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</si>
  <si>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</si>
  <si>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</si>
  <si>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</si>
  <si>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</si>
  <si>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</si>
  <si>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</si>
  <si>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</si>
  <si>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</si>
  <si>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</si>
  <si>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</si>
  <si>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</si>
  <si>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</si>
  <si>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</si>
  <si>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</si>
  <si>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</si>
  <si>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</si>
  <si>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</si>
  <si>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</si>
  <si>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</si>
  <si>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</si>
  <si>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</si>
  <si>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</si>
  <si>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</si>
  <si>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</si>
  <si>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</si>
  <si>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</si>
  <si>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</si>
  <si>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</si>
  <si>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</si>
  <si>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</si>
  <si>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</si>
  <si>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</si>
  <si>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</si>
  <si>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</si>
  <si>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</si>
  <si>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</si>
  <si>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</si>
  <si>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</si>
  <si>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</si>
  <si>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</si>
  <si>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</si>
  <si>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</si>
  <si>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</si>
  <si>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</si>
  <si>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</si>
  <si>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</si>
  <si>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</si>
  <si>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</si>
  <si>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</si>
  <si>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</si>
  <si>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</si>
  <si>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</si>
  <si>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</si>
  <si>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</si>
  <si>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</si>
  <si>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</si>
  <si>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</si>
  <si>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</si>
  <si>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</si>
  <si>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</si>
  <si>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</si>
  <si>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</si>
  <si>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</si>
  <si>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</si>
  <si>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</si>
  <si>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</si>
  <si>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</si>
  <si>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</si>
  <si>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</si>
  <si>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</si>
  <si>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</si>
  <si>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</si>
  <si>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</si>
  <si>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</si>
  <si>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</si>
  <si>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</si>
  <si>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</si>
  <si>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</si>
  <si>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</si>
  <si>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</si>
  <si>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</si>
  <si>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</si>
  <si>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</si>
  <si>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</si>
  <si>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</si>
  <si>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</si>
  <si>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</si>
  <si>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</si>
  <si>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</si>
  <si>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</si>
  <si>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</si>
  <si>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</si>
  <si>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</si>
  <si>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</si>
  <si>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</si>
  <si>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</si>
  <si>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</si>
  <si>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</si>
  <si>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</si>
  <si>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</si>
  <si>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</si>
  <si>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</si>
  <si>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</si>
  <si>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</si>
  <si>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</si>
  <si>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</si>
  <si>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</si>
  <si>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</si>
  <si>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</si>
  <si>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</si>
  <si>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</si>
  <si>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</si>
  <si>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</si>
  <si>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</si>
  <si>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</si>
  <si>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</si>
  <si>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</si>
  <si>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</si>
  <si>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</si>
  <si>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</si>
  <si>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</si>
  <si>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</si>
  <si>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</si>
  <si>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</si>
  <si>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</si>
  <si>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</si>
  <si>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</si>
  <si>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</si>
  <si>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</si>
  <si>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</si>
  <si>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</si>
  <si>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</si>
  <si>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</si>
  <si>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</si>
  <si>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</si>
  <si>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</si>
  <si>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</si>
  <si>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</si>
  <si>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</si>
  <si>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</si>
  <si>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</si>
  <si>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</si>
  <si>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</si>
  <si>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</si>
  <si>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</si>
  <si>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</si>
  <si>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</si>
  <si>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</si>
  <si>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</si>
  <si>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</si>
  <si>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</si>
  <si>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</si>
  <si>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</si>
  <si>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</si>
  <si>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</si>
  <si>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</si>
  <si>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</si>
  <si>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</si>
  <si>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</si>
  <si>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</si>
  <si>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</si>
  <si>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</si>
  <si>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</si>
  <si>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</si>
  <si>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</si>
  <si>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</si>
  <si>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</si>
  <si>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</si>
  <si>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</si>
  <si>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</si>
  <si>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</si>
  <si>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</si>
  <si>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</si>
  <si>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</si>
  <si>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</si>
  <si>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</si>
  <si>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</si>
  <si>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</si>
  <si>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</si>
  <si>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</si>
  <si>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</si>
  <si>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</si>
  <si>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</si>
  <si>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</si>
  <si>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</si>
  <si>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</si>
  <si>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</si>
  <si>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</si>
  <si>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</si>
  <si>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</si>
  <si>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</si>
  <si>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</si>
  <si>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</si>
  <si>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</si>
  <si>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</si>
  <si>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</si>
  <si>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</si>
  <si>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</si>
  <si>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</si>
  <si>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</si>
  <si>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</si>
  <si>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</si>
  <si>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</si>
  <si>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</si>
  <si>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</si>
  <si>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</si>
  <si>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</si>
  <si>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</si>
  <si>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</si>
  <si>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</si>
  <si>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</si>
  <si>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</si>
  <si>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</si>
  <si>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</si>
  <si>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</si>
  <si>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</si>
  <si>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</si>
  <si>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</si>
  <si>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</si>
  <si>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</si>
  <si>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</si>
  <si>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</si>
  <si>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</si>
  <si>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</si>
  <si>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</si>
  <si>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</si>
  <si>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</si>
  <si>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</si>
  <si>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</si>
  <si>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</si>
  <si>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</si>
  <si>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</si>
  <si>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</si>
  <si>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</si>
  <si>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</si>
  <si>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</si>
  <si>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</si>
  <si>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</si>
  <si>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</si>
  <si>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</si>
  <si>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</si>
  <si>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</si>
  <si>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</si>
  <si>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</si>
  <si>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</si>
  <si>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</si>
  <si>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</si>
  <si>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</si>
  <si>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</si>
  <si>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</si>
  <si>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</si>
  <si>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</si>
  <si>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</si>
  <si>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</si>
  <si>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</si>
  <si>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</si>
  <si>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</si>
  <si>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</si>
  <si>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</si>
  <si>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</si>
  <si>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</si>
  <si>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</si>
  <si>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</si>
  <si>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</si>
  <si>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</si>
  <si>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</si>
  <si>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</si>
  <si>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</si>
  <si>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</si>
  <si>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</si>
  <si>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</si>
  <si>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</si>
  <si>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</si>
  <si>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</si>
  <si>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</si>
  <si>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</si>
  <si>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</si>
  <si>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</si>
  <si>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</si>
  <si>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</si>
  <si>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</si>
  <si>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</si>
  <si>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</si>
  <si>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</si>
  <si>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</si>
  <si>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</si>
  <si>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</si>
  <si>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</si>
  <si>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</si>
  <si>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</si>
  <si>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</si>
  <si>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</si>
  <si>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</si>
  <si>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</si>
  <si>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</si>
  <si>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</si>
  <si>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</si>
  <si>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</si>
  <si>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</si>
  <si>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</si>
  <si>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</si>
  <si>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</si>
  <si>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</si>
  <si>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</si>
  <si>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</si>
  <si>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</si>
  <si>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</si>
  <si>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</si>
  <si>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</si>
  <si>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</si>
  <si>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</si>
  <si>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</si>
  <si>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</si>
  <si>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</si>
  <si>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</si>
  <si>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</si>
  <si>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</si>
  <si>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</si>
  <si>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</si>
  <si>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</si>
  <si>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</si>
  <si>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</si>
  <si>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</si>
  <si>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</si>
  <si>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</si>
  <si>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</si>
  <si>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</si>
  <si>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</si>
  <si>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</si>
  <si>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</si>
  <si>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</si>
  <si>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</si>
  <si>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</si>
  <si>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</si>
  <si>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</si>
  <si>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</si>
  <si>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</si>
  <si>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</si>
  <si>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</si>
  <si>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</si>
  <si>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</si>
  <si>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</si>
  <si>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</si>
  <si>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</si>
  <si>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</si>
  <si>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</si>
  <si>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</si>
  <si>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</si>
  <si>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</si>
  <si>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</si>
  <si>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</si>
  <si>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</si>
  <si>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</si>
  <si>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</si>
  <si>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</si>
  <si>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</si>
  <si>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</si>
  <si>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</si>
  <si>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</si>
  <si>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</si>
  <si>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</si>
  <si>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</si>
  <si>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</si>
  <si>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</si>
  <si>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</si>
  <si>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</si>
  <si>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</si>
  <si>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</si>
  <si>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</si>
  <si>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</si>
  <si>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</si>
  <si>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</si>
  <si>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</si>
  <si>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</si>
  <si>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</si>
  <si>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</si>
  <si>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</si>
  <si>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</si>
  <si>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</si>
  <si>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</si>
  <si>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</si>
  <si>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</si>
  <si>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</si>
  <si>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</si>
  <si>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</si>
  <si>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</si>
  <si>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</si>
  <si>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</si>
  <si>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</si>
  <si>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</si>
  <si>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</si>
  <si>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</si>
  <si>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</si>
  <si>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</si>
  <si>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</si>
  <si>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</si>
  <si>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</si>
  <si>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</si>
  <si>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</si>
  <si>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</si>
  <si>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</si>
  <si>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</si>
  <si>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</si>
  <si>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</si>
  <si>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</si>
  <si>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</si>
  <si>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</si>
  <si>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</si>
  <si>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</si>
  <si>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</si>
  <si>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</si>
  <si>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</si>
  <si>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</si>
  <si>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</si>
  <si>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</si>
  <si>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</si>
  <si>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</si>
  <si>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</si>
  <si>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</si>
  <si>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</si>
  <si>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</si>
  <si>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</si>
  <si>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</si>
  <si>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</si>
  <si>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</si>
  <si>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</si>
  <si>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</si>
  <si>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</si>
  <si>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</si>
  <si>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</si>
  <si>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</si>
  <si>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</si>
  <si>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</si>
  <si>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</si>
  <si>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</si>
  <si>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</si>
  <si>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</si>
  <si>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</si>
  <si>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</si>
  <si>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</si>
  <si>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</si>
  <si>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</si>
  <si>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</si>
  <si>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</si>
  <si>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</si>
  <si>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</si>
  <si>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</si>
  <si>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</si>
  <si>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</si>
  <si>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</si>
  <si>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</si>
  <si>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</si>
  <si>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</si>
  <si>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</si>
  <si>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</si>
  <si>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</si>
  <si>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</si>
  <si>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</si>
  <si>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</si>
  <si>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</si>
  <si>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</si>
  <si>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</si>
  <si>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</si>
  <si>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</si>
  <si>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</si>
  <si>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</si>
  <si>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</si>
  <si>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</si>
  <si>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</si>
  <si>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</si>
  <si>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</si>
  <si>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</si>
  <si>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</si>
  <si>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</si>
  <si>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</si>
  <si>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</si>
  <si>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</si>
  <si>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</si>
  <si>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</si>
  <si>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</si>
  <si>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</si>
  <si>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</si>
  <si>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</si>
  <si>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</si>
  <si>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</si>
  <si>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</si>
  <si>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</si>
  <si>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</si>
  <si>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</si>
  <si>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</si>
  <si>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</si>
  <si>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</si>
  <si>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</si>
  <si>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</si>
  <si>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</si>
  <si>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</si>
  <si>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</si>
  <si>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</si>
  <si>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</si>
  <si>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</si>
  <si>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</si>
  <si>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</si>
  <si>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</si>
  <si>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</si>
  <si>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</si>
  <si>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</si>
  <si>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</si>
  <si>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</si>
  <si>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</si>
  <si>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</si>
  <si>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</si>
  <si>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</si>
  <si>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</si>
  <si>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</si>
  <si>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</si>
  <si>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</si>
  <si>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</si>
  <si>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</si>
  <si>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</si>
  <si>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</si>
  <si>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</si>
  <si>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</si>
  <si>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</si>
  <si>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</si>
  <si>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</si>
  <si>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</si>
  <si>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</si>
  <si>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</si>
  <si>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</si>
  <si>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</si>
  <si>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</si>
  <si>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</si>
  <si>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</si>
  <si>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</si>
  <si>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</si>
  <si>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</si>
  <si>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</si>
  <si>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</si>
  <si>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</si>
  <si>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</si>
  <si>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</si>
  <si>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</si>
  <si>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</si>
  <si>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</si>
  <si>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</si>
  <si>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</si>
  <si>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</si>
  <si>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</si>
  <si>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</si>
  <si>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</si>
  <si>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</si>
  <si>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</si>
  <si>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</si>
  <si>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</si>
  <si>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</si>
  <si>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</si>
  <si>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</si>
  <si>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</si>
  <si>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</si>
  <si>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</si>
  <si>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</si>
  <si>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</si>
  <si>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</si>
  <si>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</si>
  <si>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</si>
  <si>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</si>
  <si>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</si>
  <si>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</si>
  <si>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</si>
  <si>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</si>
  <si>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</si>
  <si>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</si>
  <si>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</si>
  <si>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</si>
  <si>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</si>
  <si>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</si>
  <si>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</si>
  <si>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</si>
  <si>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</si>
  <si>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</si>
  <si>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</si>
  <si>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</si>
  <si>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</si>
  <si>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</si>
  <si>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</si>
  <si>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</si>
  <si>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</si>
  <si>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</si>
  <si>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</si>
  <si>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</si>
  <si>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</si>
  <si>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</si>
  <si>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</si>
  <si>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</si>
  <si>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</si>
  <si>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</si>
  <si>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</si>
  <si>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</si>
  <si>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</si>
  <si>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</si>
  <si>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</si>
  <si>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</si>
  <si>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</si>
  <si>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</si>
  <si>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</si>
  <si>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</si>
  <si>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</si>
  <si>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</si>
  <si>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</si>
  <si>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</si>
  <si>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</si>
  <si>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</si>
  <si>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</si>
  <si>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</si>
  <si>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</si>
  <si>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</si>
  <si>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</si>
  <si>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</si>
  <si>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</si>
  <si>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</si>
  <si>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</si>
  <si>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</si>
  <si>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</si>
  <si>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</si>
  <si>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</si>
  <si>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</si>
  <si>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</si>
  <si>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</si>
  <si>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</si>
  <si>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</si>
  <si>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</si>
  <si>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</si>
  <si>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</si>
  <si>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</si>
  <si>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</si>
  <si>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</si>
  <si>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</si>
  <si>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</si>
  <si>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</si>
  <si>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</si>
  <si>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</si>
  <si>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</si>
  <si>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</si>
  <si>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</si>
  <si>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</si>
  <si>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</si>
  <si>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</si>
  <si>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</si>
  <si>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</si>
  <si>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</si>
  <si>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</si>
  <si>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</si>
  <si>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</si>
  <si>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</si>
  <si>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</si>
  <si>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</si>
  <si>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</si>
  <si>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</si>
  <si>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</si>
  <si>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</si>
  <si>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</si>
  <si>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</si>
  <si>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</si>
  <si>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</si>
  <si>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</si>
  <si>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</si>
  <si>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</si>
  <si>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</si>
  <si>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</si>
  <si>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</si>
  <si>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</si>
  <si>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</si>
  <si>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</si>
  <si>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</si>
  <si>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</si>
  <si>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</si>
  <si>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</si>
  <si>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</si>
  <si>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</si>
  <si>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</si>
  <si>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</si>
  <si>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</si>
  <si>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</si>
  <si>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</si>
  <si>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</si>
  <si>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</si>
  <si>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</si>
  <si>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</si>
  <si>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</si>
  <si>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</si>
  <si>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</si>
  <si>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</si>
  <si>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</si>
  <si>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</si>
  <si>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</si>
  <si>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</si>
  <si>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</si>
  <si>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</si>
  <si>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</si>
  <si>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</si>
  <si>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</si>
  <si>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</si>
  <si>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</si>
  <si>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</si>
  <si>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</si>
  <si>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</si>
  <si>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</si>
  <si>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</si>
  <si>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</si>
  <si>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</si>
  <si>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</si>
  <si>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</si>
  <si>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</si>
  <si>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</si>
  <si>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</si>
  <si>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</si>
  <si>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</si>
  <si>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</si>
  <si>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</si>
  <si>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</si>
  <si>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</si>
  <si>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</si>
  <si>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</si>
  <si>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</si>
  <si>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</si>
  <si>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</si>
  <si>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</si>
  <si>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</si>
  <si>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</si>
  <si>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</si>
  <si>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</si>
  <si>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</si>
  <si>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</si>
  <si>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</si>
  <si>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</si>
  <si>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</si>
  <si>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</si>
  <si>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</si>
  <si>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</si>
  <si>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</si>
  <si>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</si>
  <si>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</si>
  <si>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</si>
  <si>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</si>
  <si>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</si>
  <si>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</si>
  <si>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</si>
  <si>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</si>
  <si>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</si>
  <si>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</si>
  <si>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</si>
  <si>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</si>
  <si>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</si>
  <si>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</si>
  <si>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</si>
  <si>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</si>
  <si>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</si>
  <si>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</si>
  <si>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</si>
  <si>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</si>
  <si>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</si>
  <si>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</si>
  <si>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</si>
  <si>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</si>
  <si>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</si>
  <si>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</si>
  <si>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</si>
  <si>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</si>
  <si>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</si>
  <si>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</si>
  <si>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</si>
  <si>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</si>
  <si>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</si>
  <si>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</si>
  <si>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</si>
  <si>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</si>
  <si>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</si>
  <si>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</si>
  <si>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</si>
  <si>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</si>
  <si>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</si>
  <si>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</si>
  <si>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</si>
  <si>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</si>
  <si>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</si>
  <si>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</si>
  <si>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</si>
  <si>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</si>
  <si>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</si>
  <si>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</si>
  <si>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</si>
  <si>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</si>
  <si>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</si>
  <si>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</si>
  <si>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</si>
  <si>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</si>
  <si>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</si>
  <si>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</si>
  <si>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</si>
  <si>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</si>
  <si>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</si>
  <si>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</si>
  <si>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</si>
  <si>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</si>
  <si>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</si>
  <si>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</si>
  <si>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</si>
  <si>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</si>
  <si>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</si>
  <si>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</si>
  <si>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</si>
  <si>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</si>
  <si>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</si>
  <si>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</si>
  <si>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</si>
  <si>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</si>
  <si>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</si>
  <si>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</si>
  <si>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</si>
  <si>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</si>
  <si>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</si>
  <si>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</si>
  <si>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</si>
  <si>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</si>
  <si>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</si>
  <si>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</si>
  <si>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</si>
  <si>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</si>
  <si>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</si>
  <si>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</si>
  <si>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</si>
  <si>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</si>
  <si>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</si>
  <si>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</si>
  <si>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</si>
  <si>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</si>
  <si>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</si>
  <si>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</si>
  <si>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</si>
  <si>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</si>
  <si>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</si>
  <si>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</si>
  <si>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</si>
  <si>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</si>
  <si>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</si>
  <si>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</si>
  <si>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</si>
  <si>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</si>
  <si>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</si>
  <si>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</si>
  <si>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</si>
  <si>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</si>
  <si>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</si>
  <si>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</si>
  <si>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</si>
  <si>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</si>
  <si>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</si>
  <si>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</si>
  <si>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</si>
  <si>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</si>
  <si>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</si>
  <si>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</si>
  <si>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</si>
  <si>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</si>
  <si>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</si>
  <si>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</si>
  <si>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</si>
  <si>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</si>
  <si>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</si>
  <si>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</si>
  <si>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</si>
  <si>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</si>
  <si>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</si>
  <si>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</si>
  <si>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</si>
  <si>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</si>
  <si>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</si>
  <si>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</si>
  <si>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</si>
  <si>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</si>
  <si>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</si>
  <si>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</si>
  <si>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</si>
  <si>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</si>
  <si>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</si>
  <si>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</si>
  <si>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</si>
  <si>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</si>
  <si>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</si>
  <si>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</si>
  <si>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</si>
  <si>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</si>
  <si>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</si>
  <si>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</si>
  <si>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</si>
  <si>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</si>
  <si>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</si>
  <si>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</si>
  <si>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</si>
  <si>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</si>
  <si>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</si>
  <si>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</si>
  <si>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</si>
  <si>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</si>
  <si>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</si>
  <si>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</si>
  <si>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</si>
  <si>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</si>
  <si>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</si>
  <si>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</si>
  <si>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</si>
  <si>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</si>
  <si>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</si>
  <si>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</si>
  <si>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</si>
  <si>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</si>
  <si>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</si>
  <si>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</si>
  <si>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</si>
  <si>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</si>
  <si>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</si>
  <si>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</si>
  <si>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</si>
  <si>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</si>
  <si>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</si>
  <si>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</si>
  <si>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</si>
  <si>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</si>
  <si>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</si>
  <si>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</si>
  <si>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</si>
  <si>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</si>
  <si>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</si>
  <si>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</si>
  <si>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</si>
  <si>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</si>
  <si>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</si>
  <si>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</si>
  <si>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</si>
  <si>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</si>
  <si>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</si>
  <si>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</si>
  <si>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</si>
  <si>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</si>
  <si>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</si>
  <si>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</si>
  <si>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</si>
  <si>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</si>
  <si>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</si>
  <si>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</si>
  <si>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</si>
  <si>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</si>
  <si>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</si>
  <si>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</si>
  <si>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</si>
  <si>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</si>
  <si>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</si>
  <si>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</si>
  <si>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</si>
  <si>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</si>
  <si>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</si>
  <si>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</si>
  <si>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</si>
  <si>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</si>
  <si>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</si>
  <si>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</si>
  <si>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</si>
  <si>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</si>
  <si>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</si>
  <si>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</si>
  <si>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</si>
  <si>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</si>
  <si>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</si>
  <si>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</si>
  <si>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</si>
  <si>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</si>
  <si>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</si>
  <si>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</si>
  <si>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</si>
  <si>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</si>
  <si>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</si>
  <si>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</si>
  <si>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</si>
  <si>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</si>
  <si>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</si>
  <si>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</si>
  <si>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</si>
  <si>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</si>
  <si>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</si>
  <si>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</si>
  <si>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</si>
  <si>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</si>
  <si>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</si>
  <si>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</si>
  <si>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</si>
  <si>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</si>
  <si>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</si>
  <si>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</si>
  <si>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</si>
  <si>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</si>
  <si>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</si>
  <si>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</si>
  <si>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</si>
  <si>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</si>
  <si>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</si>
  <si>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</si>
  <si>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</si>
  <si>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</si>
  <si>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</si>
  <si>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</si>
  <si>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</si>
  <si>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</si>
  <si>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</si>
  <si>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</si>
  <si>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</si>
  <si>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</si>
  <si>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</si>
  <si>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</si>
  <si>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</si>
  <si>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</si>
  <si>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</si>
  <si>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</si>
  <si>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</si>
  <si>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</si>
  <si>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</si>
  <si>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</si>
  <si>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</si>
  <si>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</si>
  <si>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</si>
  <si>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</si>
  <si>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</si>
  <si>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</si>
  <si>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</si>
  <si>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</si>
  <si>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</si>
  <si>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</si>
  <si>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</si>
  <si>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</si>
  <si>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</si>
  <si>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</si>
  <si>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</si>
  <si>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</si>
  <si>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</si>
  <si>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</si>
  <si>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</si>
  <si>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</si>
  <si>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</si>
  <si>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</si>
  <si>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</si>
  <si>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</si>
  <si>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</si>
  <si>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</si>
  <si>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</si>
  <si>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</si>
  <si>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</si>
  <si>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</si>
  <si>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</si>
  <si>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</si>
  <si>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</si>
  <si>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</si>
  <si>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</si>
  <si>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</si>
  <si>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</si>
  <si>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</si>
  <si>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</si>
  <si>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</si>
  <si>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</si>
  <si>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</si>
  <si>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</si>
  <si>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</si>
  <si>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</si>
  <si>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</si>
  <si>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</si>
  <si>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</si>
  <si>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</si>
  <si>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</si>
  <si>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</si>
  <si>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</si>
  <si>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</si>
  <si>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</si>
  <si>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</si>
  <si>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</si>
  <si>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</si>
  <si>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</si>
  <si>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</si>
  <si>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</si>
  <si>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</si>
  <si>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</si>
  <si>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</si>
  <si>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</si>
  <si>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</si>
  <si>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</si>
  <si>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</si>
  <si>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</si>
  <si>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</si>
  <si>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</si>
  <si>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</si>
  <si>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</si>
  <si>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</si>
  <si>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</si>
  <si>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</si>
  <si>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</si>
  <si>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</si>
  <si>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</si>
  <si>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</si>
  <si>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</si>
  <si>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</si>
  <si>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</si>
  <si>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</si>
  <si>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</si>
  <si>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</si>
  <si>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</si>
  <si>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</si>
  <si>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</si>
  <si>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</si>
  <si>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</si>
  <si>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</si>
  <si>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</si>
  <si>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</si>
  <si>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</si>
  <si>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</si>
  <si>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</si>
  <si>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</si>
  <si>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</si>
  <si>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</si>
  <si>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</si>
  <si>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</si>
  <si>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</si>
  <si>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</si>
  <si>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</si>
  <si>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</si>
  <si>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</si>
  <si>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</si>
  <si>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</si>
  <si>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</si>
  <si>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</si>
  <si>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</si>
  <si>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</si>
  <si>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</si>
  <si>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</si>
  <si>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</si>
  <si>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</si>
  <si>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</si>
  <si>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</si>
  <si>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</si>
  <si>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</si>
  <si>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</si>
  <si>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</si>
  <si>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</si>
  <si>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</si>
  <si>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</si>
  <si>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</si>
  <si>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</si>
  <si>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</si>
  <si>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</si>
  <si>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</si>
  <si>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</si>
  <si>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</si>
  <si>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</si>
  <si>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</si>
  <si>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</si>
  <si>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</si>
  <si>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</si>
  <si>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</si>
  <si>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</si>
  <si>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</si>
  <si>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</si>
  <si>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</si>
  <si>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</si>
  <si>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</si>
  <si>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</si>
  <si>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</si>
  <si>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</si>
  <si>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</si>
  <si>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</si>
  <si>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</si>
  <si>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</si>
  <si>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</si>
  <si>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</si>
  <si>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</si>
  <si>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</si>
  <si>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</si>
  <si>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</si>
  <si>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</si>
  <si>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</si>
  <si>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</si>
  <si>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</si>
  <si>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</si>
  <si>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</si>
  <si>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</si>
  <si>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</si>
  <si>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</si>
  <si>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</si>
  <si>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</si>
  <si>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</si>
  <si>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</si>
  <si>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</si>
  <si>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</si>
  <si>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</si>
  <si>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</si>
  <si>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</si>
  <si>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</si>
  <si>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</si>
  <si>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</si>
  <si>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</si>
  <si>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</si>
  <si>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</si>
  <si>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</si>
  <si>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</si>
  <si>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</si>
  <si>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</si>
  <si>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</si>
  <si>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</si>
  <si>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</si>
  <si>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</si>
  <si>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</si>
  <si>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</si>
  <si>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</si>
  <si>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</si>
  <si>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</si>
  <si>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</si>
  <si>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</si>
  <si>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</si>
  <si>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</si>
  <si>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</si>
  <si>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</si>
  <si>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</si>
  <si>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</si>
  <si>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</si>
  <si>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</si>
  <si>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</si>
  <si>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</si>
  <si>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</si>
  <si>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</si>
  <si>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</si>
  <si>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</si>
  <si>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</si>
  <si>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</si>
  <si>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</si>
  <si>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</si>
  <si>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</si>
  <si>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</si>
  <si>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</si>
  <si>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</si>
  <si>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</si>
  <si>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</si>
  <si>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</si>
  <si>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</si>
  <si>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</si>
  <si>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</si>
  <si>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</si>
  <si>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</si>
  <si>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</si>
  <si>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</si>
  <si>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</si>
  <si>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</si>
  <si>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</si>
  <si>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</si>
  <si>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</si>
  <si>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</si>
  <si>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</si>
  <si>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</si>
  <si>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</si>
  <si>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</si>
  <si>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</si>
  <si>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</si>
  <si>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</si>
  <si>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</si>
  <si>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</si>
  <si>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</si>
  <si>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</si>
  <si>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</si>
  <si>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</si>
  <si>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</si>
  <si>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</si>
  <si>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</si>
  <si>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</si>
  <si>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</si>
  <si>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</si>
  <si>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</si>
  <si>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</si>
  <si>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</si>
  <si>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</si>
  <si>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</si>
  <si>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</si>
  <si>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</si>
  <si>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</si>
  <si>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</si>
  <si>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</si>
  <si>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</si>
  <si>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</si>
  <si>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</si>
  <si>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</si>
  <si>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</si>
  <si>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</si>
  <si>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</si>
  <si>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</si>
  <si>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</si>
  <si>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</si>
  <si>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</si>
  <si>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</si>
  <si>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</si>
  <si>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</si>
  <si>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</si>
  <si>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</si>
  <si>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</si>
  <si>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</si>
  <si>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</si>
  <si>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</si>
  <si>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</si>
  <si>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</si>
  <si>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</si>
  <si>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</si>
  <si>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</si>
  <si>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</si>
  <si>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</si>
  <si>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</si>
  <si>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</si>
  <si>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</si>
  <si>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</si>
  <si>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</si>
  <si>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</si>
  <si>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</si>
  <si>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</si>
  <si>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</si>
  <si>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</si>
  <si>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</si>
  <si>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</si>
  <si>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</si>
  <si>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</si>
  <si>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</si>
  <si>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</si>
  <si>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</si>
  <si>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</si>
  <si>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</si>
  <si>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</si>
  <si>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</si>
  <si>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</si>
  <si>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</si>
  <si>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</si>
  <si>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</si>
  <si>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</si>
  <si>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</si>
  <si>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</si>
  <si>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</si>
  <si>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</si>
  <si>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</si>
  <si>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</si>
  <si>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</si>
  <si>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</si>
  <si>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</si>
  <si>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</si>
  <si>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</si>
  <si>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</si>
  <si>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</si>
  <si>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</si>
  <si>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</si>
  <si>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</si>
  <si>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</si>
  <si>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</si>
  <si>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</si>
  <si>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</si>
  <si>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</si>
  <si>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</si>
  <si>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</si>
  <si>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</si>
  <si>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</si>
  <si>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</si>
  <si>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</si>
  <si>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</si>
  <si>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</si>
  <si>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</si>
  <si>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</si>
  <si>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</si>
  <si>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</si>
  <si>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</si>
  <si>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</si>
  <si>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</si>
  <si>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</si>
  <si>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</si>
  <si>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</si>
  <si>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</si>
  <si>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</si>
  <si>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</si>
  <si>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</si>
  <si>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</si>
  <si>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</si>
  <si>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</si>
  <si>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</si>
  <si>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</si>
  <si>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</si>
  <si>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</si>
  <si>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</si>
  <si>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</si>
  <si>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</si>
  <si>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</si>
  <si>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</si>
  <si>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</si>
  <si>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</si>
  <si>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</si>
  <si>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</si>
  <si>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</si>
  <si>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</si>
  <si>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</si>
  <si>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</si>
  <si>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</si>
  <si>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</si>
  <si>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</si>
  <si>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</si>
  <si>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</si>
  <si>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</si>
  <si>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</si>
  <si>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</si>
  <si>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</si>
  <si>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</si>
  <si>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</si>
  <si>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</si>
  <si>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</si>
  <si>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</si>
  <si>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</si>
  <si>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</si>
  <si>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</si>
  <si>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</si>
  <si>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</si>
  <si>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</si>
  <si>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</si>
  <si>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</si>
  <si>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</si>
  <si>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</si>
  <si>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</si>
  <si>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</si>
  <si>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</si>
  <si>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</si>
  <si>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</si>
  <si>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</si>
  <si>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</si>
  <si>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</si>
  <si>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</si>
  <si>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</si>
  <si>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</si>
  <si>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</si>
  <si>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</si>
  <si>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</si>
  <si>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</si>
  <si>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</si>
  <si>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</si>
  <si>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</si>
  <si>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</si>
  <si>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</si>
  <si>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</si>
  <si>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</si>
  <si>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</si>
  <si>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</si>
  <si>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</si>
  <si>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</si>
  <si>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</si>
  <si>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</si>
  <si>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</si>
  <si>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</si>
  <si>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</si>
  <si>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</si>
  <si>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</si>
  <si>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</si>
  <si>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</si>
  <si>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</si>
  <si>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</si>
  <si>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</si>
  <si>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</si>
  <si>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</si>
  <si>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</si>
  <si>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</si>
  <si>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</si>
  <si>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</si>
  <si>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</si>
  <si>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</si>
  <si>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</si>
  <si>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</si>
  <si>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</si>
  <si>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</si>
  <si>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</si>
  <si>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</si>
  <si>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</si>
  <si>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</si>
  <si>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</si>
  <si>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</si>
  <si>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</si>
  <si>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</si>
  <si>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</si>
  <si>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</si>
  <si>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</si>
  <si>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</si>
  <si>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</si>
  <si>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</si>
  <si>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</si>
  <si>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</si>
  <si>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</si>
  <si>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</si>
  <si>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</si>
  <si>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</si>
  <si>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</si>
  <si>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</si>
  <si>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</si>
  <si>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</si>
  <si>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</si>
  <si>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</si>
  <si>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</si>
  <si>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</si>
  <si>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</si>
  <si>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</si>
  <si>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</si>
  <si>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</si>
  <si>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</si>
  <si>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</si>
  <si>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</si>
  <si>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</si>
  <si>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</si>
  <si>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</si>
  <si>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</si>
  <si>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</si>
  <si>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</si>
  <si>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</si>
  <si>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</si>
  <si>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</si>
  <si>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</si>
  <si>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</si>
  <si>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</si>
  <si>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</si>
  <si>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</si>
  <si>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</si>
  <si>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</si>
  <si>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</si>
  <si>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</si>
  <si>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</si>
  <si>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</si>
  <si>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</si>
  <si>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</si>
  <si>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</si>
  <si>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</si>
  <si>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</si>
  <si>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</si>
  <si>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</si>
  <si>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</si>
  <si>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</si>
  <si>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</si>
  <si>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</si>
  <si>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</si>
  <si>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</si>
  <si>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</si>
  <si>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</si>
  <si>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</si>
  <si>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</si>
  <si>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</si>
  <si>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</si>
  <si>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</si>
  <si>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</si>
  <si>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</si>
  <si>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</si>
  <si>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</si>
  <si>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</si>
  <si>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</si>
  <si>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</si>
  <si>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</si>
  <si>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</si>
  <si>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</si>
  <si>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</si>
  <si>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</si>
  <si>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</si>
  <si>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</si>
  <si>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</si>
  <si>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</si>
  <si>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</si>
  <si>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</si>
  <si>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</si>
  <si>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</si>
  <si>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</si>
  <si>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</si>
  <si>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</si>
  <si>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</si>
  <si>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</si>
  <si>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</si>
  <si>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</si>
  <si>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</si>
  <si>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</si>
  <si>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</si>
  <si>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</si>
  <si>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</si>
  <si>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</si>
  <si>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</si>
  <si>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</si>
  <si>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</si>
  <si>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</si>
  <si>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</si>
  <si>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</si>
  <si>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</si>
  <si>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</si>
  <si>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</si>
  <si>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</si>
  <si>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</si>
  <si>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</si>
  <si>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</si>
  <si>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</si>
  <si>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</si>
  <si>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</si>
  <si>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</si>
  <si>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</si>
  <si>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</si>
  <si>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</si>
  <si>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</si>
  <si>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</si>
  <si>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</si>
  <si>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</si>
  <si>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</si>
  <si>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</si>
  <si>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</si>
  <si>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</si>
  <si>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</si>
  <si>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</si>
  <si>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</si>
  <si>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</si>
  <si>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</si>
  <si>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</si>
  <si>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</si>
  <si>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</si>
  <si>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</si>
  <si>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</si>
  <si>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</si>
  <si>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</si>
  <si>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</si>
  <si>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</si>
  <si>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</si>
  <si>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</si>
  <si>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</si>
  <si>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</si>
  <si>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</si>
  <si>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</si>
  <si>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</si>
  <si>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</si>
  <si>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</si>
  <si>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</si>
  <si>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</si>
  <si>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</si>
  <si>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</si>
  <si>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</si>
  <si>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</si>
  <si>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</si>
  <si>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</si>
  <si>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</si>
  <si>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</si>
  <si>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</si>
  <si>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</si>
  <si>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</si>
  <si>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</si>
  <si>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</si>
  <si>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</si>
  <si>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</si>
  <si>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</si>
  <si>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</si>
  <si>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</si>
  <si>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</si>
  <si>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</si>
  <si>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</si>
  <si>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</si>
  <si>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</si>
  <si>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</si>
  <si>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</si>
  <si>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</si>
  <si>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</si>
  <si>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</si>
  <si>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</si>
  <si>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</si>
  <si>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</si>
  <si>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</si>
  <si>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</si>
  <si>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</si>
  <si>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</si>
  <si>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</si>
  <si>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</si>
  <si>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</si>
  <si>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</si>
  <si>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</si>
  <si>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</si>
  <si>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</si>
  <si>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</si>
  <si>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</si>
  <si>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</si>
  <si>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</si>
  <si>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</si>
  <si>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</si>
  <si>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</si>
  <si>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</si>
  <si>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</si>
  <si>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</si>
  <si>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</si>
  <si>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</si>
  <si>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</si>
  <si>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</si>
  <si>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</si>
  <si>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</si>
  <si>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</si>
  <si>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</si>
  <si>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</si>
  <si>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</si>
  <si>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</si>
  <si>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</si>
  <si>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</si>
  <si>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</si>
  <si>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</si>
  <si>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</si>
  <si>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</si>
  <si>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</si>
  <si>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</si>
  <si>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</si>
  <si>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</si>
  <si>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</si>
  <si>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</si>
  <si>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</si>
  <si>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</si>
  <si>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</si>
  <si>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</si>
  <si>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</si>
  <si>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</si>
  <si>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</si>
  <si>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</si>
  <si>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</si>
  <si>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</si>
  <si>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</si>
  <si>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</si>
  <si>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</si>
  <si>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</si>
  <si>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</si>
  <si>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</si>
  <si>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</si>
  <si>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</si>
  <si>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</si>
  <si>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</si>
  <si>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</si>
  <si>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</si>
  <si>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</si>
  <si>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</si>
  <si>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</si>
  <si>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</si>
  <si>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</si>
  <si>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</si>
  <si>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</si>
  <si>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</si>
  <si>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</si>
  <si>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</si>
  <si>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</si>
  <si>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</si>
  <si>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</si>
  <si>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</si>
  <si>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</si>
  <si>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</si>
  <si>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</si>
  <si>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</si>
  <si>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</si>
  <si>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</si>
  <si>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</si>
  <si>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</si>
  <si>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</si>
  <si>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</si>
  <si>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</si>
  <si>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</si>
  <si>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</si>
  <si>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</si>
  <si>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</si>
  <si>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</si>
  <si>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</si>
  <si>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</si>
  <si>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</si>
  <si>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</si>
  <si>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</si>
  <si>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</si>
  <si>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</si>
  <si>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</si>
  <si>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</si>
  <si>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</si>
  <si>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</si>
  <si>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</si>
  <si>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</si>
  <si>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</si>
  <si>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</si>
  <si>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</si>
  <si>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</si>
  <si>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</si>
  <si>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</si>
  <si>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</si>
  <si>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</si>
  <si>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</si>
  <si>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</si>
  <si>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</si>
  <si>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</si>
  <si>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</si>
  <si>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</si>
  <si>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</si>
  <si>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</si>
  <si>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</si>
  <si>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</si>
  <si>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</si>
  <si>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</si>
  <si>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</si>
  <si>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</si>
  <si>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</si>
  <si>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</si>
  <si>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</si>
  <si>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</si>
  <si>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</si>
  <si>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</si>
  <si>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</si>
  <si>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</si>
  <si>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</si>
  <si>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</si>
  <si>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</si>
  <si>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</si>
  <si>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</si>
  <si>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</si>
  <si>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</si>
  <si>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</si>
  <si>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</si>
  <si>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</si>
  <si>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</si>
  <si>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</si>
  <si>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</si>
  <si>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</si>
  <si>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</si>
  <si>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</si>
  <si>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</si>
  <si>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</si>
  <si>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</si>
  <si>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</si>
  <si>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</si>
  <si>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</si>
  <si>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</si>
  <si>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</si>
  <si>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</si>
  <si>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</si>
  <si>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</si>
  <si>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</si>
  <si>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</si>
  <si>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</si>
  <si>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</si>
  <si>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</si>
  <si>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</si>
  <si>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</si>
  <si>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</si>
  <si>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</si>
  <si>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</si>
  <si>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</si>
  <si>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</si>
  <si>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</si>
  <si>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</si>
  <si>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</si>
  <si>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</si>
  <si>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</si>
  <si>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</si>
  <si>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</si>
  <si>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</si>
  <si>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</si>
  <si>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</si>
  <si>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</si>
  <si>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</si>
  <si>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</si>
  <si>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</si>
  <si>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</si>
  <si>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</si>
  <si>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</si>
  <si>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</si>
  <si>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</si>
  <si>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</si>
  <si>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</si>
  <si>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</si>
  <si>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</si>
  <si>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</si>
  <si>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</si>
  <si>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</si>
  <si>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</si>
  <si>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</si>
  <si>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</si>
  <si>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</si>
  <si>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</si>
  <si>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</si>
  <si>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</si>
  <si>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</si>
  <si>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</si>
  <si>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</si>
  <si>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</si>
  <si>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</si>
  <si>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</si>
  <si>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</si>
  <si>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</si>
  <si>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</si>
  <si>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</si>
  <si>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</si>
  <si>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</si>
  <si>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</si>
  <si>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</si>
  <si>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</si>
  <si>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</si>
  <si>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</si>
  <si>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</si>
  <si>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</si>
  <si>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</si>
  <si>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</si>
  <si>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</si>
  <si>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</si>
  <si>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</si>
  <si>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</si>
  <si>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</si>
  <si>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</si>
  <si>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</si>
  <si>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</si>
  <si>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</si>
  <si>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</si>
  <si>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</si>
  <si>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</si>
  <si>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</si>
  <si>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</si>
  <si>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</si>
  <si>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</si>
  <si>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</si>
  <si>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</si>
  <si>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</si>
  <si>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</si>
  <si>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</si>
  <si>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</si>
  <si>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</si>
  <si>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</si>
  <si>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</si>
  <si>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</si>
  <si>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</si>
  <si>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</si>
  <si>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</si>
  <si>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</si>
  <si>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</si>
  <si>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</si>
  <si>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</si>
  <si>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</si>
  <si>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</si>
  <si>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</si>
  <si>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</si>
  <si>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</si>
  <si>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</si>
  <si>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</si>
  <si>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</si>
  <si>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</si>
  <si>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</si>
  <si>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</si>
  <si>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</si>
  <si>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</si>
  <si>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</si>
  <si>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</si>
  <si>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</si>
  <si>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</si>
  <si>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</si>
  <si>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</si>
  <si>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</si>
  <si>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</si>
  <si>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</si>
  <si>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</si>
  <si>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</si>
  <si>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</si>
  <si>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</si>
  <si>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</si>
  <si>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</si>
  <si>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</si>
  <si>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</si>
  <si>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</si>
  <si>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</si>
  <si>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</si>
  <si>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</si>
  <si>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</si>
  <si>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</si>
  <si>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</si>
  <si>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</si>
  <si>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</si>
  <si>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</si>
  <si>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</si>
  <si>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</si>
  <si>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</si>
  <si>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</si>
  <si>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</si>
  <si>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</si>
  <si>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</si>
  <si>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</si>
  <si>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</si>
  <si>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</si>
  <si>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</si>
  <si>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</si>
  <si>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</si>
  <si>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</si>
  <si>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</si>
  <si>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</si>
  <si>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</si>
  <si>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</si>
  <si>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</si>
  <si>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</si>
  <si>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</si>
  <si>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</si>
  <si>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</si>
  <si>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</si>
  <si>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</si>
  <si>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</si>
  <si>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</si>
  <si>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</si>
  <si>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</si>
  <si>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</si>
  <si>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</si>
  <si>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</si>
  <si>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</si>
  <si>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</si>
  <si>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</si>
  <si>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</si>
  <si>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</si>
  <si>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</si>
  <si>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</si>
  <si>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</si>
  <si>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</si>
  <si>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</si>
  <si>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</si>
  <si>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</si>
  <si>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</si>
  <si>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</si>
  <si>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</si>
  <si>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</si>
  <si>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</si>
  <si>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</si>
  <si>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</si>
  <si>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</si>
  <si>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</si>
  <si>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</si>
  <si>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</si>
  <si>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</si>
  <si>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</si>
  <si>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</si>
  <si>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</si>
  <si>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</si>
  <si>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</si>
  <si>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</si>
  <si>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</si>
  <si>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</si>
  <si>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</si>
  <si>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</si>
  <si>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</si>
  <si>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</si>
  <si>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</si>
  <si>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</si>
  <si>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</si>
  <si>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</si>
  <si>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</si>
  <si>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</si>
  <si>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</si>
  <si>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</si>
  <si>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</si>
  <si>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</si>
  <si>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</si>
  <si>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</si>
  <si>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</si>
  <si>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</si>
  <si>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</si>
  <si>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</si>
  <si>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</si>
  <si>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</si>
  <si>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</si>
  <si>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</si>
  <si>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</si>
  <si>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</si>
  <si>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</si>
  <si>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</si>
  <si>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</si>
  <si>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</si>
  <si>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</si>
  <si>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</si>
  <si>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</si>
  <si>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</si>
  <si>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</si>
  <si>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</si>
  <si>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</si>
  <si>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</si>
  <si>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</si>
  <si>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</si>
  <si>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</si>
  <si>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</si>
  <si>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</si>
  <si>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</si>
  <si>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</si>
  <si>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</si>
  <si>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</si>
  <si>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</si>
  <si>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</si>
  <si>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</si>
  <si>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</si>
  <si>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</si>
  <si>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</si>
  <si>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</si>
  <si>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</si>
  <si>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</si>
  <si>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</si>
  <si>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</si>
  <si>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</si>
  <si>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</si>
  <si>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</si>
  <si>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</si>
  <si>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</si>
  <si>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</si>
  <si>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</si>
  <si>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</si>
  <si>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</si>
  <si>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</si>
  <si>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</si>
  <si>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</si>
  <si>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</si>
  <si>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</si>
  <si>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</si>
  <si>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</si>
  <si>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</si>
  <si>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</si>
  <si>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</si>
  <si>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</si>
  <si>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</si>
  <si>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</si>
  <si>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</si>
  <si>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</si>
  <si>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</si>
  <si>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</si>
  <si>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</si>
  <si>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</si>
  <si>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</si>
  <si>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</si>
  <si>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</si>
  <si>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</si>
  <si>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</si>
  <si>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</si>
  <si>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</si>
  <si>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</si>
  <si>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</si>
  <si>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</si>
  <si>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</si>
  <si>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</si>
  <si>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</si>
  <si>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</si>
  <si>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</si>
  <si>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</si>
  <si>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</si>
  <si>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</si>
  <si>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</si>
  <si>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</si>
  <si>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</si>
  <si>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</si>
  <si>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</si>
  <si>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</si>
  <si>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</si>
  <si>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</si>
  <si>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</si>
  <si>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</si>
  <si>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</si>
  <si>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</si>
  <si>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</si>
  <si>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</si>
  <si>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</si>
  <si>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</si>
  <si>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</si>
  <si>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</si>
  <si>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</si>
  <si>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</si>
  <si>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</si>
  <si>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</si>
  <si>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</si>
  <si>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</si>
  <si>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</si>
  <si>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</si>
  <si>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</si>
  <si>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</si>
  <si>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</si>
  <si>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</si>
  <si>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</si>
  <si>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</si>
  <si>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</si>
  <si>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</si>
  <si>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</si>
  <si>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</si>
  <si>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</si>
  <si>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</si>
  <si>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</si>
  <si>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</si>
  <si>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</si>
  <si>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</si>
  <si>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</si>
  <si>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</si>
  <si>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</si>
  <si>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</si>
  <si>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</si>
  <si>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</si>
  <si>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</si>
  <si>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</si>
  <si>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</si>
  <si>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</si>
  <si>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</si>
  <si>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</si>
  <si>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</si>
  <si>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</si>
  <si>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</si>
  <si>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</si>
  <si>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</si>
  <si>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</si>
  <si>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</si>
  <si>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</si>
  <si>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</si>
  <si>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</si>
  <si>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</si>
  <si>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</si>
  <si>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</si>
  <si>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</si>
  <si>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</si>
  <si>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</si>
  <si>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</si>
  <si>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</si>
  <si>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</si>
  <si>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</si>
  <si>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</si>
  <si>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</si>
  <si>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</si>
  <si>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</si>
  <si>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</si>
  <si>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</si>
  <si>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</si>
  <si>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</si>
  <si>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</si>
  <si>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</si>
  <si>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</si>
  <si>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</si>
  <si>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</si>
  <si>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</si>
  <si>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</si>
  <si>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</si>
  <si>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</si>
  <si>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</si>
  <si>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</si>
  <si>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</si>
  <si>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</si>
  <si>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</si>
  <si>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</si>
  <si>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</si>
  <si>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</si>
  <si>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</si>
  <si>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</si>
  <si>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</si>
  <si>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</si>
  <si>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</si>
  <si>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</si>
  <si>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</si>
  <si>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</si>
  <si>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</si>
  <si>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</si>
  <si>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</si>
  <si>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</si>
  <si>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</si>
  <si>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</si>
  <si>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</si>
  <si>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</si>
  <si>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</si>
  <si>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</si>
  <si>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</si>
  <si>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</si>
  <si>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</si>
  <si>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</si>
  <si>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</si>
  <si>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</si>
  <si>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</si>
  <si>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</si>
  <si>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</si>
  <si>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</si>
  <si>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</si>
  <si>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</si>
  <si>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</si>
  <si>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</si>
  <si>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</si>
  <si>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</si>
  <si>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</si>
  <si>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</si>
  <si>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</si>
  <si>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</si>
  <si>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</si>
  <si>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</si>
  <si>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</si>
  <si>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</si>
  <si>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</si>
  <si>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</si>
  <si>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</si>
  <si>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</si>
  <si>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</si>
  <si>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</si>
  <si>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</si>
  <si>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</si>
  <si>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</si>
  <si>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</si>
  <si>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</si>
  <si>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</si>
  <si>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</si>
  <si>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</si>
  <si>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</si>
  <si>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</si>
  <si>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</si>
  <si>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</si>
  <si>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</si>
  <si>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</si>
  <si>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</si>
  <si>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</si>
  <si>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</si>
  <si>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</si>
  <si>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</si>
  <si>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</si>
  <si>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</si>
  <si>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</si>
  <si>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</si>
  <si>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</si>
  <si>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</si>
  <si>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</si>
  <si>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</si>
  <si>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</si>
  <si>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</si>
  <si>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</si>
  <si>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</si>
  <si>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</si>
  <si>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</si>
  <si>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</si>
  <si>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</si>
  <si>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</si>
  <si>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</si>
  <si>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</si>
  <si>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</si>
  <si>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</si>
  <si>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</si>
  <si>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</si>
  <si>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</si>
  <si>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</si>
  <si>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</si>
  <si>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</si>
  <si>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</si>
  <si>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</si>
  <si>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</si>
  <si>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</si>
  <si>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</si>
  <si>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</si>
  <si>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</si>
  <si>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</si>
  <si>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</si>
  <si>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</si>
  <si>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</si>
  <si>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</si>
  <si>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</si>
  <si>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</si>
  <si>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</si>
  <si>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</si>
  <si>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</si>
  <si>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</si>
  <si>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</si>
  <si>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</si>
  <si>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</si>
  <si>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</si>
  <si>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</si>
  <si>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</si>
  <si>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</si>
  <si>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</si>
  <si>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</si>
  <si>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</si>
  <si>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</si>
  <si>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</si>
  <si>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</si>
  <si>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</si>
  <si>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</si>
  <si>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</si>
  <si>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</si>
  <si>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</si>
  <si>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</si>
  <si>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</si>
  <si>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</si>
  <si>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</si>
  <si>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</si>
  <si>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</si>
  <si>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</si>
  <si>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</si>
  <si>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</si>
  <si>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</si>
  <si>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</si>
  <si>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</si>
  <si>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</si>
  <si>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</si>
  <si>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</si>
  <si>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</si>
  <si>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</si>
  <si>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</si>
  <si>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</si>
  <si>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</si>
  <si>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</si>
  <si>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</si>
  <si>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</si>
  <si>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</si>
  <si>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</si>
  <si>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</si>
  <si>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</si>
  <si>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</si>
  <si>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</si>
  <si>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</si>
  <si>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</si>
  <si>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</si>
  <si>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</si>
  <si>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</si>
  <si>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</si>
  <si>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</si>
  <si>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</si>
  <si>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</si>
  <si>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</si>
  <si>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</si>
  <si>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</si>
  <si>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</si>
  <si>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</si>
  <si>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</si>
  <si>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</si>
  <si>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</si>
  <si>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</si>
  <si>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</si>
  <si>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</si>
  <si>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</si>
  <si>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</si>
  <si>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</si>
  <si>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</si>
  <si>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</si>
  <si>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</si>
  <si>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</si>
  <si>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</si>
  <si>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</si>
  <si>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</si>
  <si>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</si>
  <si>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</si>
  <si>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</si>
  <si>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</si>
  <si>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</si>
  <si>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</si>
  <si>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</si>
  <si>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</si>
  <si>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</si>
  <si>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</si>
  <si>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</si>
  <si>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</si>
  <si>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</si>
  <si>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</si>
  <si>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</si>
  <si>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</si>
  <si>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</si>
  <si>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</si>
  <si>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</si>
  <si>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</si>
  <si>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</si>
  <si>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</si>
  <si>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</si>
  <si>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</si>
  <si>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</si>
  <si>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</si>
  <si>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</si>
  <si>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</si>
  <si>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</si>
  <si>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</si>
  <si>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</si>
  <si>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</si>
  <si>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</si>
  <si>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</si>
  <si>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</si>
  <si>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</si>
  <si>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</si>
  <si>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</si>
  <si>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</si>
  <si>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</si>
  <si>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</si>
  <si>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</si>
  <si>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</si>
  <si>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</si>
  <si>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</si>
  <si>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</si>
  <si>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</si>
  <si>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</si>
  <si>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</si>
  <si>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</si>
  <si>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</si>
  <si>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</si>
  <si>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</si>
  <si>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</si>
  <si>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</si>
  <si>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</si>
  <si>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</si>
  <si>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</si>
  <si>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</si>
  <si>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</si>
  <si>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</si>
  <si>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</si>
  <si>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</si>
  <si>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</si>
  <si>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</si>
  <si>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</si>
  <si>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</si>
  <si>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</si>
  <si>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</si>
  <si>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</si>
  <si>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</si>
  <si>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</si>
  <si>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</si>
  <si>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</si>
  <si>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</si>
  <si>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</si>
  <si>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</si>
  <si>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</si>
  <si>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</si>
  <si>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</si>
  <si>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</si>
  <si>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</si>
  <si>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</si>
  <si>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</si>
  <si>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</si>
  <si>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</si>
  <si>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</si>
  <si>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</si>
  <si>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</si>
  <si>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</si>
  <si>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</si>
  <si>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</si>
  <si>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</si>
  <si>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</si>
  <si>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</si>
  <si>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</si>
  <si>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</si>
  <si>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</si>
  <si>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</si>
  <si>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</si>
  <si>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</si>
  <si>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</si>
  <si>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</si>
  <si>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</si>
  <si>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</si>
  <si>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</si>
  <si>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</si>
  <si>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</si>
  <si>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</si>
  <si>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</si>
  <si>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</si>
  <si>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</si>
  <si>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</si>
  <si>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</si>
  <si>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</si>
  <si>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</si>
  <si>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</si>
  <si>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</si>
  <si>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</si>
  <si>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</si>
  <si>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</si>
  <si>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</si>
  <si>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</si>
  <si>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</si>
  <si>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</si>
  <si>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</si>
  <si>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</si>
  <si>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</si>
  <si>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</si>
  <si>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</si>
  <si>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</si>
  <si>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</si>
  <si>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</si>
  <si>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</si>
  <si>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</si>
  <si>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</si>
  <si>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</si>
  <si>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</si>
  <si>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</si>
  <si>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</si>
  <si>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</si>
  <si>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</si>
  <si>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</si>
  <si>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</si>
  <si>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</si>
  <si>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</si>
  <si>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</si>
  <si>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</si>
  <si>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</si>
  <si>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</si>
  <si>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</si>
  <si>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</si>
  <si>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</si>
  <si>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</si>
  <si>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</si>
  <si>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</si>
  <si>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</si>
  <si>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</si>
  <si>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</si>
  <si>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</si>
  <si>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</si>
  <si>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</si>
  <si>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</si>
  <si>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</si>
  <si>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</si>
  <si>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</si>
  <si>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</si>
  <si>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</si>
  <si>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</si>
  <si>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</si>
  <si>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</si>
  <si>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</si>
  <si>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</si>
  <si>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</si>
  <si>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</si>
  <si>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</si>
  <si>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</si>
  <si>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</si>
  <si>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</si>
  <si>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</si>
  <si>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</si>
  <si>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</si>
  <si>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</si>
  <si>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</si>
  <si>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</si>
  <si>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</si>
  <si>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</si>
  <si>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</si>
  <si>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</si>
  <si>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</si>
  <si>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</si>
  <si>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</si>
  <si>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</si>
  <si>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</si>
  <si>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</si>
  <si>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</si>
  <si>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</si>
  <si>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</si>
  <si>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</si>
  <si>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</si>
  <si>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</si>
  <si>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</si>
  <si>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</si>
  <si>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</si>
  <si>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</si>
  <si>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</si>
  <si>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</si>
  <si>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</si>
  <si>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</si>
  <si>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</si>
  <si>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</si>
  <si>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</si>
  <si>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</si>
  <si>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</si>
  <si>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</si>
  <si>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</si>
  <si>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</si>
  <si>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</si>
  <si>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</si>
  <si>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</si>
  <si>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</si>
  <si>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</si>
  <si>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</si>
  <si>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</si>
  <si>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</si>
  <si>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</si>
  <si>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</si>
  <si>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</si>
  <si>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</si>
  <si>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</si>
  <si>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</si>
  <si>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</si>
  <si>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</si>
  <si>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</si>
  <si>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</si>
  <si>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</si>
  <si>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</si>
  <si>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</si>
  <si>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</si>
  <si>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</si>
  <si>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</si>
  <si>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</si>
  <si>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</si>
  <si>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</si>
  <si>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</si>
  <si>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</si>
  <si>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</si>
  <si>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</si>
  <si>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</si>
  <si>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</si>
  <si>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</si>
  <si>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</si>
  <si>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</si>
  <si>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</si>
  <si>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</si>
  <si>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</si>
  <si>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</si>
  <si>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</si>
  <si>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</si>
  <si>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</si>
  <si>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</si>
  <si>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</si>
  <si>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</si>
  <si>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</si>
  <si>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</si>
  <si>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</si>
  <si>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</si>
  <si>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</si>
  <si>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</si>
  <si>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</si>
  <si>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</si>
  <si>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</si>
  <si>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</si>
  <si>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</si>
  <si>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</si>
  <si>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</si>
  <si>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</si>
  <si>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</si>
  <si>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</si>
  <si>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</si>
  <si>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</si>
  <si>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</si>
  <si>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</si>
  <si>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</si>
  <si>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</si>
  <si>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</si>
  <si>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</si>
  <si>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</si>
  <si>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</si>
  <si>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</si>
  <si>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</si>
  <si>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</si>
  <si>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</si>
  <si>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</si>
  <si>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</si>
  <si>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</si>
  <si>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</si>
  <si>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</si>
  <si>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</si>
  <si>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</si>
  <si>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</si>
  <si>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</si>
  <si>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</si>
  <si>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</si>
  <si>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</si>
  <si>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</si>
  <si>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</si>
  <si>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</si>
  <si>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</si>
  <si>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</si>
  <si>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</si>
  <si>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</si>
  <si>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</si>
  <si>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</si>
  <si>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</si>
  <si>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</si>
  <si>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</si>
  <si>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</si>
  <si>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</si>
  <si>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</si>
  <si>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</si>
  <si>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</si>
  <si>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</si>
  <si>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</si>
  <si>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</si>
  <si>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</si>
  <si>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</si>
  <si>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</si>
  <si>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</si>
  <si>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</si>
  <si>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</si>
  <si>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</si>
  <si>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</si>
  <si>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</si>
  <si>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</si>
  <si>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</si>
  <si>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</si>
  <si>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</si>
  <si>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</si>
  <si>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</si>
  <si>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</si>
  <si>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</si>
  <si>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</si>
  <si>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</si>
  <si>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</si>
  <si>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</si>
  <si>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</si>
  <si>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</si>
  <si>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</si>
  <si>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</si>
  <si>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</si>
  <si>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</si>
  <si>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</si>
  <si>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</si>
  <si>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</si>
  <si>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</si>
  <si>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</si>
  <si>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</si>
  <si>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</si>
  <si>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</si>
  <si>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</si>
  <si>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</si>
  <si>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</si>
  <si>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</si>
  <si>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</si>
  <si>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</si>
  <si>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</si>
  <si>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</si>
  <si>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</si>
  <si>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</si>
  <si>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</si>
  <si>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</si>
  <si>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</si>
  <si>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</si>
  <si>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</si>
  <si>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</si>
  <si>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</si>
  <si>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</si>
  <si>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</si>
  <si>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</si>
  <si>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</si>
  <si>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</si>
  <si>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</si>
  <si>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</si>
  <si>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</si>
  <si>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</si>
  <si>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</si>
  <si>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</si>
  <si>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</si>
  <si>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</si>
  <si>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</si>
  <si>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</si>
  <si>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</si>
  <si>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</si>
  <si>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</si>
  <si>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</si>
  <si>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</si>
  <si>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</si>
  <si>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</si>
  <si>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</si>
  <si>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</si>
  <si>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</si>
  <si>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</si>
  <si>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</si>
  <si>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</si>
  <si>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</si>
  <si>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</si>
  <si>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</si>
  <si>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</si>
  <si>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</si>
  <si>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</si>
  <si>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</si>
  <si>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</si>
  <si>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</si>
  <si>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</si>
  <si>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</si>
  <si>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</si>
  <si>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</si>
  <si>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</si>
  <si>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</si>
  <si>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</si>
  <si>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</si>
  <si>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</si>
  <si>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</si>
  <si>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</si>
  <si>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</si>
  <si>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</si>
  <si>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</si>
  <si>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</si>
  <si>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</si>
  <si>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</si>
  <si>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</si>
  <si>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</si>
  <si>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</si>
  <si>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</si>
  <si>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</si>
  <si>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</si>
  <si>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</si>
  <si>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</si>
  <si>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</si>
  <si>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</si>
  <si>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</si>
  <si>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</si>
  <si>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</si>
  <si>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</si>
  <si>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</si>
  <si>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</si>
  <si>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</si>
  <si>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</si>
  <si>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</si>
  <si>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</si>
  <si>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</si>
  <si>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</si>
  <si>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</si>
  <si>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</si>
  <si>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</si>
  <si>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</si>
  <si>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</si>
  <si>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</si>
  <si>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</si>
  <si>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</si>
  <si>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</si>
  <si>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</si>
  <si>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</si>
  <si>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</si>
  <si>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</si>
  <si>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</si>
  <si>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</si>
  <si>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</si>
  <si>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</si>
  <si>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</si>
  <si>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</si>
  <si>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</si>
  <si>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</si>
  <si>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</si>
  <si>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</si>
  <si>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</si>
  <si>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</si>
  <si>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</si>
  <si>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</si>
  <si>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</si>
  <si>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</si>
  <si>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</si>
  <si>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</si>
  <si>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</si>
  <si>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</si>
  <si>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</si>
  <si>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</si>
  <si>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</si>
  <si>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</si>
  <si>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</si>
  <si>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</si>
  <si>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</si>
  <si>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</si>
  <si>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</si>
  <si>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</si>
  <si>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</si>
  <si>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</si>
  <si>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</si>
  <si>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</si>
  <si>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</si>
  <si>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</si>
  <si>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</si>
  <si>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</si>
  <si>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</si>
  <si>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</si>
  <si>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</si>
  <si>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</si>
  <si>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</si>
  <si>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</si>
  <si>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</si>
  <si>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</si>
  <si>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</si>
  <si>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</si>
  <si>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</si>
  <si>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</si>
  <si>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</si>
  <si>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</si>
  <si>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</si>
  <si>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</si>
  <si>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</si>
  <si>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</si>
  <si>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</si>
  <si>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</si>
  <si>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</si>
  <si>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</si>
  <si>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</si>
  <si>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</si>
  <si>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</si>
  <si>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</si>
  <si>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</si>
  <si>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</si>
  <si>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</si>
  <si>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</si>
  <si>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</si>
  <si>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</si>
  <si>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</si>
  <si>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</si>
  <si>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</si>
  <si>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</si>
  <si>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</si>
  <si>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</si>
  <si>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</si>
  <si>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</si>
  <si>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</si>
  <si>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</si>
  <si>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</si>
  <si>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</si>
  <si>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</si>
  <si>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</si>
  <si>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</si>
  <si>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</si>
  <si>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</si>
  <si>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</si>
  <si>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</si>
  <si>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</si>
  <si>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</si>
  <si>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</si>
  <si>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</si>
  <si>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</si>
  <si>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</si>
  <si>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</si>
  <si>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</si>
  <si>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</si>
  <si>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</si>
  <si>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</si>
  <si>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</si>
  <si>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</si>
  <si>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</si>
  <si>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</si>
  <si>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</si>
  <si>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</si>
  <si>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</si>
  <si>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</si>
  <si>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</si>
  <si>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</si>
  <si>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</si>
  <si>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</si>
  <si>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</si>
  <si>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</si>
  <si>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</si>
  <si>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</si>
  <si>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</si>
  <si>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</si>
  <si>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</si>
  <si>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</si>
  <si>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</si>
  <si>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</si>
  <si>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</si>
  <si>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</si>
  <si>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</si>
  <si>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</si>
  <si>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</si>
  <si>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</si>
  <si>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</si>
  <si>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</si>
  <si>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</si>
  <si>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</si>
  <si>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</si>
  <si>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</si>
  <si>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</si>
  <si>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</si>
  <si>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</si>
  <si>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</si>
  <si>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</si>
  <si>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</si>
  <si>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</si>
  <si>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</si>
  <si>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</si>
  <si>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</si>
  <si>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</si>
  <si>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</si>
  <si>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</si>
  <si>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</si>
  <si>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</si>
  <si>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</si>
  <si>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</si>
  <si>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</si>
  <si>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</si>
  <si>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</si>
  <si>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</si>
  <si>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</si>
  <si>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</si>
  <si>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</si>
  <si>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</si>
  <si>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</si>
  <si>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</si>
  <si>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</si>
  <si>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</si>
  <si>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</si>
  <si>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</si>
  <si>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</si>
  <si>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</si>
  <si>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</si>
  <si>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</si>
  <si>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</si>
  <si>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</si>
  <si>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</si>
  <si>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</si>
  <si>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</si>
  <si>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</si>
  <si>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</si>
  <si>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</si>
  <si>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</si>
  <si>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</si>
  <si>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</si>
  <si>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</si>
  <si>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</si>
  <si>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</si>
  <si>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</si>
  <si>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</si>
  <si>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</si>
  <si>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</si>
  <si>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</si>
  <si>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</si>
  <si>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</si>
  <si>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</si>
  <si>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</si>
  <si>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</si>
  <si>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</si>
  <si>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</si>
  <si>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</si>
  <si>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</si>
  <si>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</si>
  <si>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</si>
  <si>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</si>
  <si>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</si>
  <si>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</si>
  <si>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</si>
  <si>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</si>
  <si>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</si>
  <si>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</si>
  <si>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</si>
  <si>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</si>
  <si>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</si>
  <si>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</si>
  <si>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</si>
  <si>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</si>
  <si>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</si>
  <si>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</si>
  <si>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</si>
  <si>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</si>
  <si>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</si>
  <si>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</si>
  <si>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</si>
  <si>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</si>
  <si>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</si>
  <si>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</si>
  <si>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</si>
  <si>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</si>
  <si>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</si>
  <si>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</si>
  <si>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</si>
  <si>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</si>
  <si>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</si>
  <si>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</si>
  <si>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</si>
  <si>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</si>
  <si>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</si>
  <si>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</si>
  <si>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</si>
  <si>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</si>
  <si>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</si>
  <si>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</si>
  <si>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</si>
  <si>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</si>
  <si>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</si>
  <si>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</si>
  <si>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</si>
  <si>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</si>
  <si>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</si>
  <si>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</si>
  <si>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</si>
  <si>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</si>
  <si>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</si>
  <si>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</si>
  <si>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</si>
  <si>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</si>
  <si>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</si>
  <si>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</si>
  <si>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</si>
  <si>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</si>
  <si>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</si>
  <si>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</si>
  <si>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</si>
  <si>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</si>
  <si>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</si>
  <si>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</si>
  <si>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</si>
  <si>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</si>
  <si>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</si>
  <si>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</si>
  <si>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</si>
  <si>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</si>
  <si>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</si>
  <si>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</si>
  <si>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</si>
  <si>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</si>
  <si>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</si>
  <si>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</si>
  <si>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</si>
  <si>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</si>
  <si>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</si>
  <si>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</si>
  <si>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</si>
  <si>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</si>
  <si>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</si>
  <si>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</si>
  <si>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</si>
  <si>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</si>
  <si>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</si>
  <si>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</si>
  <si>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</si>
  <si>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</si>
  <si>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</si>
  <si>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</si>
  <si>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</si>
  <si>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</si>
  <si>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</si>
  <si>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</si>
  <si>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</si>
  <si>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</si>
  <si>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</si>
  <si>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</si>
  <si>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</si>
  <si>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</si>
  <si>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</si>
  <si>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</si>
  <si>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</si>
  <si>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</si>
  <si>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</si>
  <si>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</si>
  <si>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</si>
  <si>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</si>
  <si>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</si>
  <si>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</si>
  <si>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</si>
  <si>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</si>
  <si>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</si>
  <si>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</si>
  <si>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</si>
  <si>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</si>
  <si>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</si>
  <si>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</si>
  <si>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</si>
  <si>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</si>
  <si>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</si>
  <si>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</si>
  <si>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</si>
  <si>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</si>
  <si>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</si>
  <si>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</si>
  <si>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</si>
  <si>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</si>
  <si>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</si>
  <si>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</si>
  <si>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</si>
  <si>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</si>
  <si>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</si>
  <si>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</si>
  <si>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</si>
  <si>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</si>
  <si>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</si>
  <si>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</si>
  <si>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</si>
  <si>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</si>
  <si>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</si>
  <si>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</si>
  <si>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</si>
  <si>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</si>
  <si>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</si>
  <si>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</si>
  <si>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</si>
  <si>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</si>
  <si>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</si>
  <si>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</si>
  <si>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</si>
  <si>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</si>
  <si>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</si>
  <si>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</si>
  <si>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</si>
  <si>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</si>
  <si>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</si>
  <si>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</si>
  <si>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</si>
  <si>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</si>
  <si>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</si>
  <si>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</si>
  <si>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</si>
  <si>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</si>
  <si>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</si>
  <si>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</si>
  <si>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</si>
  <si>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</si>
  <si>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</si>
  <si>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</si>
  <si>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</si>
  <si>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</si>
  <si>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</si>
  <si>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</si>
  <si>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</si>
  <si>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</si>
  <si>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</si>
  <si>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</si>
  <si>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</si>
  <si>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</si>
  <si>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</si>
  <si>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</si>
  <si>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</si>
  <si>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</si>
  <si>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</si>
  <si>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</si>
  <si>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</si>
  <si>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</si>
  <si>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</si>
  <si>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</si>
  <si>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</si>
  <si>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</si>
  <si>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</si>
  <si>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</si>
  <si>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</si>
  <si>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</si>
  <si>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</si>
  <si>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</si>
  <si>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</si>
  <si>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</si>
  <si>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</si>
  <si>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</si>
  <si>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</si>
  <si>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</si>
  <si>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</si>
  <si>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</si>
  <si>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</si>
  <si>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</si>
  <si>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</si>
  <si>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</si>
  <si>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</si>
  <si>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</si>
  <si>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</si>
  <si>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</si>
  <si>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</si>
  <si>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</si>
  <si>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</si>
  <si>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</si>
  <si>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</si>
  <si>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</si>
  <si>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</si>
  <si>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</si>
  <si>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</si>
  <si>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</si>
  <si>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</si>
  <si>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</si>
  <si>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</si>
  <si>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</si>
  <si>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</si>
  <si>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</si>
  <si>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</si>
  <si>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</si>
  <si>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</si>
  <si>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</si>
  <si>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</si>
  <si>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</si>
  <si>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</si>
  <si>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</si>
  <si>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</si>
  <si>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</si>
  <si>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</si>
  <si>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</si>
  <si>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</si>
  <si>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</si>
  <si>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</si>
  <si>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</si>
  <si>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</si>
  <si>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</si>
  <si>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</si>
  <si>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</si>
  <si>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</si>
  <si>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</si>
  <si>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</si>
  <si>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</si>
  <si>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</si>
  <si>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</si>
  <si>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</si>
  <si>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</si>
  <si>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</si>
  <si>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</si>
  <si>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</si>
  <si>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</si>
  <si>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</si>
  <si>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</si>
  <si>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</si>
  <si>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</si>
  <si>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</si>
  <si>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</si>
  <si>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</si>
  <si>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</si>
  <si>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</si>
  <si>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</si>
  <si>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</si>
  <si>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</si>
  <si>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</si>
  <si>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</si>
  <si>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</si>
  <si>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</si>
  <si>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</si>
  <si>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</si>
  <si>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</si>
  <si>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</si>
  <si>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</si>
  <si>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</si>
  <si>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</si>
  <si>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</si>
  <si>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</si>
  <si>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</si>
  <si>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</si>
  <si>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</si>
  <si>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</si>
  <si>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</si>
  <si>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</si>
  <si>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</si>
  <si>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</si>
  <si>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</si>
  <si>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</si>
  <si>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</si>
  <si>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</si>
  <si>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</si>
  <si>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</si>
  <si>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</si>
  <si>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</si>
  <si>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</si>
  <si>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</si>
  <si>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</si>
  <si>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</si>
  <si>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</si>
  <si>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</si>
  <si>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</si>
  <si>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</si>
  <si>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</si>
  <si>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</si>
  <si>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</si>
  <si>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</si>
  <si>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</si>
  <si>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</si>
  <si>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</si>
  <si>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</si>
  <si>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</si>
  <si>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</si>
  <si>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</si>
  <si>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</si>
  <si>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</si>
  <si>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</si>
  <si>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</si>
  <si>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</si>
  <si>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</si>
  <si>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</si>
  <si>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</si>
  <si>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</si>
  <si>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</si>
  <si>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</si>
  <si>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</si>
  <si>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</si>
  <si>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</si>
  <si>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</si>
  <si>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</si>
  <si>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</si>
  <si>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</si>
  <si>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</si>
  <si>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</si>
  <si>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</si>
  <si>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</si>
  <si>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</si>
  <si>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</si>
  <si>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</si>
  <si>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</si>
  <si>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</si>
  <si>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</si>
  <si>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</si>
  <si>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</si>
  <si>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</si>
  <si>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</si>
  <si>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</si>
  <si>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</si>
  <si>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</si>
  <si>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</si>
  <si>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</si>
  <si>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</si>
  <si>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</si>
  <si>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</si>
  <si>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</si>
  <si>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</si>
  <si>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</si>
  <si>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</si>
  <si>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</si>
  <si>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</si>
  <si>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</si>
  <si>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</si>
  <si>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</si>
  <si>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</si>
  <si>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</si>
  <si>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</si>
  <si>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</si>
  <si>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</si>
  <si>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</si>
  <si>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</si>
  <si>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</si>
  <si>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</si>
  <si>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</si>
  <si>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</si>
  <si>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</si>
  <si>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</si>
  <si>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</si>
  <si>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</si>
  <si>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</si>
  <si>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</si>
  <si>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</si>
  <si>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</si>
  <si>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</si>
  <si>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</si>
  <si>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</si>
  <si>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</si>
  <si>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</si>
  <si>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</si>
  <si>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</si>
  <si>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</si>
  <si>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</si>
  <si>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</si>
  <si>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</si>
  <si>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</si>
  <si>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</si>
  <si>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</si>
  <si>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</si>
  <si>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</si>
  <si>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</si>
  <si>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</si>
  <si>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</si>
  <si>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</si>
  <si>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</si>
  <si>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</si>
  <si>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</si>
  <si>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</si>
  <si>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</si>
  <si>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</si>
  <si>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</si>
  <si>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</si>
  <si>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</si>
  <si>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</si>
  <si>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</si>
  <si>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</si>
  <si>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</si>
  <si>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</si>
  <si>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</si>
  <si>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</si>
  <si>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</si>
  <si>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</si>
  <si>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</si>
  <si>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</si>
  <si>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</si>
  <si>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</si>
  <si>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</si>
  <si>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</si>
  <si>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</si>
  <si>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</si>
  <si>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</si>
  <si>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</si>
  <si>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</si>
  <si>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</si>
  <si>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</si>
  <si>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</si>
  <si>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</si>
  <si>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</si>
  <si>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</si>
  <si>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</si>
  <si>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</si>
  <si>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</si>
  <si>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</si>
  <si>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</si>
  <si>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</si>
  <si>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</si>
  <si>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</si>
  <si>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</si>
  <si>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</si>
  <si>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</si>
  <si>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</si>
  <si>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</si>
  <si>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</si>
  <si>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</si>
  <si>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</si>
  <si>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</si>
  <si>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</si>
  <si>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</si>
  <si>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</si>
  <si>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</si>
  <si>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</si>
  <si>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</si>
  <si>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</si>
  <si>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</si>
  <si>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</si>
  <si>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</si>
  <si>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</si>
  <si>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</si>
  <si>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</si>
  <si>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</si>
  <si>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</si>
  <si>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</si>
  <si>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</si>
  <si>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</si>
  <si>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</si>
  <si>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</si>
  <si>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</si>
  <si>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</si>
  <si>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</si>
  <si>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</si>
  <si>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</si>
  <si>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</si>
  <si>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</si>
  <si>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</si>
  <si>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</si>
  <si>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</si>
  <si>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</si>
  <si>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</si>
  <si>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</si>
  <si>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</si>
  <si>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</si>
  <si>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</si>
  <si>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</si>
  <si>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</si>
  <si>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</si>
  <si>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</si>
  <si>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</si>
  <si>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</si>
  <si>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</si>
  <si>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</si>
  <si>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</si>
  <si>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</si>
  <si>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</si>
  <si>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</si>
  <si>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</si>
  <si>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</si>
  <si>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</si>
  <si>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</si>
  <si>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</si>
  <si>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</si>
  <si>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</si>
  <si>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</si>
  <si>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</si>
  <si>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</si>
  <si>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</si>
  <si>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</si>
  <si>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</si>
  <si>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</si>
  <si>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</si>
  <si>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</si>
  <si>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</si>
  <si>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</si>
  <si>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</si>
  <si>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</si>
  <si>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</si>
  <si>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</si>
  <si>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</si>
  <si>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</si>
  <si>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</si>
  <si>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</si>
  <si>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</si>
  <si>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</si>
  <si>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</si>
  <si>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</si>
  <si>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</si>
  <si>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</si>
  <si>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</si>
  <si>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</si>
  <si>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</si>
  <si>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</si>
  <si>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</si>
  <si>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</si>
  <si>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</si>
  <si>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</si>
  <si>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</si>
  <si>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</si>
  <si>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</si>
  <si>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</si>
  <si>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</si>
  <si>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</si>
  <si>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</si>
  <si>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</si>
  <si>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</si>
  <si>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</si>
  <si>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</si>
  <si>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</si>
  <si>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</si>
  <si>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</si>
  <si>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</si>
  <si>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</si>
  <si>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</si>
  <si>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</si>
  <si>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</si>
  <si>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</si>
  <si>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</si>
  <si>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</si>
  <si>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</si>
  <si>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</si>
  <si>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</si>
  <si>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</si>
  <si>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</si>
  <si>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</si>
  <si>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</si>
  <si>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</si>
  <si>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</si>
  <si>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</si>
  <si>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</si>
  <si>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</si>
  <si>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</si>
  <si>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</si>
  <si>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</si>
  <si>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</si>
  <si>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</si>
  <si>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</si>
  <si>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</si>
  <si>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</si>
  <si>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</si>
  <si>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</si>
  <si>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</si>
  <si>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</si>
  <si>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</si>
  <si>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</si>
  <si>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</si>
  <si>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</si>
  <si>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</si>
  <si>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</si>
  <si>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</si>
  <si>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</si>
  <si>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</si>
  <si>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</si>
  <si>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</si>
  <si>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</si>
  <si>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</si>
  <si>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</si>
  <si>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</si>
  <si>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</si>
  <si>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</si>
  <si>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</si>
  <si>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</si>
  <si>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</si>
  <si>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</si>
  <si>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</si>
  <si>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</si>
  <si>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</si>
  <si>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</si>
  <si>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</si>
  <si>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</si>
  <si>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</si>
  <si>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</si>
  <si>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</si>
  <si>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</si>
  <si>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</si>
  <si>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</si>
  <si>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</si>
  <si>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</si>
  <si>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</si>
  <si>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</si>
  <si>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</si>
  <si>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</si>
  <si>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</si>
  <si>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</si>
  <si>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</si>
  <si>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</si>
  <si>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</si>
  <si>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</si>
  <si>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</si>
  <si>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</si>
  <si>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</si>
  <si>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</si>
  <si>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</si>
  <si>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</si>
  <si>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</si>
  <si>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</si>
  <si>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</si>
  <si>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</si>
  <si>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</si>
  <si>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</si>
  <si>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</si>
  <si>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</si>
  <si>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</si>
  <si>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</si>
  <si>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</si>
  <si>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</si>
  <si>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</si>
  <si>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</si>
  <si>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</si>
  <si>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</si>
  <si>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</si>
  <si>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</si>
  <si>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</si>
  <si>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</si>
  <si>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</si>
  <si>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</si>
  <si>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</si>
  <si>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</si>
  <si>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</si>
  <si>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</si>
  <si>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</si>
  <si>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</si>
  <si>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</si>
  <si>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</si>
  <si>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</si>
  <si>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</si>
  <si>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</si>
  <si>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</si>
  <si>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</si>
  <si>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</si>
  <si>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</si>
  <si>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</si>
  <si>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</si>
  <si>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</si>
  <si>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</si>
  <si>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</si>
  <si>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</si>
  <si>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</si>
  <si>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</si>
  <si>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</si>
  <si>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</si>
  <si>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</si>
  <si>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</si>
  <si>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</si>
  <si>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</si>
  <si>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</si>
  <si>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</si>
  <si>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</si>
  <si>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</si>
  <si>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</si>
  <si>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</si>
  <si>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</si>
  <si>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</si>
  <si>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</si>
  <si>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</si>
  <si>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</si>
  <si>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</si>
  <si>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</si>
  <si>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</si>
  <si>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</si>
  <si>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</si>
  <si>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</si>
  <si>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</si>
  <si>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</si>
  <si>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</si>
  <si>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</si>
  <si>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</si>
  <si>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</si>
  <si>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</si>
  <si>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</si>
  <si>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</si>
  <si>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</si>
  <si>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</si>
  <si>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</si>
  <si>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</si>
  <si>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</si>
  <si>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</si>
  <si>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</si>
  <si>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</si>
  <si>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</si>
  <si>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</si>
  <si>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</si>
  <si>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</si>
  <si>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</si>
  <si>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</si>
  <si>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</si>
  <si>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</si>
  <si>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</si>
  <si>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</si>
  <si>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</si>
  <si>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</si>
  <si>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</si>
  <si>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</si>
  <si>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</si>
  <si>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</si>
  <si>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</si>
  <si>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</si>
  <si>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</si>
  <si>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</si>
  <si>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</si>
  <si>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</si>
  <si>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</si>
  <si>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</si>
  <si>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</si>
  <si>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</si>
  <si>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</si>
  <si>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</si>
  <si>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</si>
  <si>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</si>
  <si>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</si>
  <si>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</si>
  <si>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</si>
  <si>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</si>
  <si>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</si>
  <si>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</si>
  <si>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</si>
  <si>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</si>
  <si>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</si>
  <si>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</si>
  <si>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</si>
  <si>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</si>
  <si>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</si>
  <si>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</si>
  <si>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</si>
  <si>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</si>
  <si>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</si>
  <si>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</si>
  <si>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</si>
  <si>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</si>
  <si>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</si>
  <si>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</si>
  <si>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</si>
  <si>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</si>
  <si>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</si>
  <si>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</si>
  <si>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</si>
  <si>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</si>
  <si>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</si>
  <si>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</si>
  <si>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</si>
  <si>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</si>
  <si>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</si>
  <si>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</si>
  <si>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</si>
  <si>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</si>
  <si>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</si>
  <si>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</si>
  <si>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</si>
  <si>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</si>
  <si>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</si>
  <si>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</si>
  <si>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</si>
  <si>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</si>
  <si>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</si>
  <si>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</si>
  <si>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</si>
  <si>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</si>
  <si>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</si>
  <si>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</si>
  <si>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</si>
  <si>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</si>
  <si>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</si>
  <si>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</si>
  <si>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</si>
  <si>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</si>
  <si>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</si>
  <si>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</si>
  <si>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</si>
  <si>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</si>
  <si>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</si>
  <si>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</si>
  <si>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</si>
  <si>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</si>
  <si>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</si>
  <si>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</si>
  <si>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</si>
  <si>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</si>
  <si>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</si>
  <si>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</si>
  <si>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</si>
  <si>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</si>
  <si>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</si>
  <si>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</si>
  <si>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</si>
  <si>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</si>
  <si>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</si>
  <si>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</si>
  <si>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</si>
  <si>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</si>
  <si>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</si>
  <si>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</si>
  <si>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</si>
  <si>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</si>
  <si>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</si>
  <si>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</si>
  <si>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</si>
  <si>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</si>
  <si>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</si>
  <si>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</si>
  <si>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</si>
  <si>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</si>
  <si>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</si>
  <si>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</si>
  <si>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</si>
  <si>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</si>
  <si>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</si>
  <si>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</si>
  <si>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</si>
  <si>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</si>
  <si>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</si>
  <si>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</si>
  <si>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</si>
  <si>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</si>
  <si>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</si>
  <si>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</si>
  <si>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</si>
  <si>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</si>
  <si>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</si>
  <si>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</si>
  <si>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</si>
  <si>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</si>
  <si>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</si>
  <si>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</si>
  <si>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</si>
  <si>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</si>
  <si>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</si>
  <si>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</si>
  <si>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</si>
  <si>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</si>
  <si>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</si>
  <si>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</si>
  <si>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</si>
  <si>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</si>
  <si>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</si>
  <si>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</si>
  <si>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</si>
  <si>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</si>
  <si>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</si>
  <si>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</si>
  <si>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</si>
  <si>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</si>
  <si>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</si>
  <si>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</si>
  <si>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</si>
  <si>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</si>
  <si>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</si>
  <si>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</si>
  <si>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</si>
  <si>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</si>
  <si>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</si>
  <si>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</si>
  <si>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</si>
  <si>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</si>
  <si>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</si>
  <si>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</si>
  <si>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</si>
  <si>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</si>
  <si>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</si>
  <si>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</si>
  <si>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</si>
  <si>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</si>
  <si>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</si>
  <si>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</si>
  <si>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</si>
  <si>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</si>
  <si>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</si>
  <si>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</si>
  <si>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</si>
  <si>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</si>
  <si>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</si>
  <si>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</si>
  <si>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</si>
  <si>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</si>
  <si>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</si>
  <si>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</si>
  <si>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</si>
  <si>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</si>
  <si>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</si>
  <si>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</si>
  <si>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</si>
  <si>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</si>
  <si>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</si>
  <si>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</si>
  <si>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</si>
  <si>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</si>
  <si>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</si>
  <si>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</si>
  <si>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</si>
  <si>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</si>
  <si>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</si>
  <si>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</si>
  <si>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</si>
  <si>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</si>
  <si>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</si>
  <si>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</si>
  <si>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</si>
  <si>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</si>
  <si>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</si>
  <si>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</si>
  <si>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</si>
  <si>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</si>
  <si>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</si>
  <si>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</si>
  <si>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</si>
  <si>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</si>
  <si>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</si>
  <si>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</si>
  <si>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</si>
  <si>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</si>
  <si>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</si>
  <si>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</si>
  <si>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</si>
  <si>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</si>
  <si>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</si>
  <si>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</si>
  <si>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</si>
  <si>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</si>
  <si>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</si>
  <si>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</si>
  <si>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</si>
  <si>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</si>
  <si>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</si>
  <si>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</si>
  <si>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</si>
  <si>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</si>
  <si>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</si>
  <si>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</si>
  <si>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</si>
  <si>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</si>
  <si>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</si>
  <si>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</si>
  <si>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</si>
  <si>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</si>
  <si>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</si>
  <si>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</si>
  <si>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</si>
  <si>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</si>
  <si>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</si>
  <si>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</si>
  <si>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</si>
  <si>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</si>
  <si>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</si>
  <si>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</si>
  <si>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</si>
  <si>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</si>
  <si>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</si>
  <si>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</si>
  <si>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</si>
  <si>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</si>
  <si>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</si>
  <si>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</si>
  <si>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</si>
  <si>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</si>
  <si>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</si>
  <si>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</si>
  <si>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</si>
  <si>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</si>
  <si>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</si>
  <si>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</si>
  <si>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</si>
  <si>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</si>
  <si>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</si>
  <si>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</si>
  <si>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</si>
  <si>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</si>
  <si>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</si>
  <si>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</si>
  <si>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</si>
  <si>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</si>
  <si>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</si>
  <si>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</si>
  <si>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</si>
  <si>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</si>
  <si>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</si>
  <si>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</si>
  <si>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</si>
  <si>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</si>
  <si>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</si>
  <si>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</si>
  <si>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</si>
  <si>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</si>
  <si>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</si>
  <si>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</si>
  <si>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</si>
  <si>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</si>
  <si>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</si>
  <si>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</si>
  <si>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</si>
  <si>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</si>
  <si>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</si>
  <si>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</si>
  <si>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</si>
  <si>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</si>
  <si>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</si>
  <si>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</si>
  <si>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</si>
  <si>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</si>
  <si>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</si>
  <si>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</si>
  <si>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</si>
  <si>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</si>
  <si>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</si>
  <si>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</si>
  <si>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</si>
  <si>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</si>
  <si>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</si>
  <si>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</si>
  <si>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</si>
  <si>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</si>
  <si>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</si>
  <si>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</si>
  <si>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</si>
  <si>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</si>
  <si>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</si>
  <si>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</si>
  <si>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</si>
  <si>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</si>
  <si>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</si>
  <si>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</si>
  <si>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</si>
  <si>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</si>
  <si>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</si>
  <si>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</si>
  <si>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</si>
  <si>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</si>
  <si>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</si>
  <si>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</si>
  <si>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</si>
  <si>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</si>
  <si>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</si>
  <si>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</si>
  <si>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</si>
  <si>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</si>
  <si>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</si>
  <si>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</si>
  <si>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</si>
  <si>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</si>
  <si>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</si>
  <si>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</si>
  <si>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</si>
  <si>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</si>
  <si>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</si>
  <si>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</si>
  <si>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</si>
  <si>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</si>
  <si>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</si>
  <si>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</si>
  <si>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</si>
  <si>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</si>
  <si>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</si>
  <si>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</si>
  <si>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</si>
  <si>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</si>
  <si>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</si>
  <si>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</si>
  <si>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</si>
  <si>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</si>
  <si>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</si>
  <si>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</si>
  <si>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</si>
  <si>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</si>
  <si>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</si>
  <si>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</si>
  <si>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</si>
  <si>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</si>
  <si>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</si>
  <si>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</si>
  <si>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</si>
  <si>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</si>
  <si>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</si>
  <si>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</si>
  <si>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</si>
  <si>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</si>
  <si>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</si>
  <si>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</si>
  <si>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</si>
  <si>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</si>
  <si>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</si>
  <si>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</si>
  <si>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</si>
  <si>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</si>
  <si>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</si>
  <si>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</si>
  <si>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</si>
  <si>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</si>
  <si>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</si>
  <si>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</si>
  <si>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</si>
  <si>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</si>
  <si>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</si>
  <si>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</si>
  <si>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</si>
  <si>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</si>
  <si>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</si>
  <si>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</si>
  <si>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</si>
  <si>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</si>
  <si>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</si>
  <si>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</si>
  <si>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</si>
  <si>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</si>
  <si>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</si>
  <si>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</si>
  <si>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</si>
  <si>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</si>
  <si>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</si>
  <si>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</si>
  <si>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</si>
  <si>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</si>
  <si>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</si>
  <si>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</si>
  <si>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</si>
  <si>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</si>
  <si>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</si>
  <si>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</si>
  <si>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</si>
  <si>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</si>
  <si>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</si>
  <si>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</si>
  <si>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</si>
  <si>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</si>
  <si>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</si>
  <si>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</si>
  <si>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</si>
  <si>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</si>
  <si>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</si>
  <si>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</si>
  <si>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</si>
  <si>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</si>
  <si>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</si>
  <si>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</si>
  <si>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</si>
  <si>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</si>
  <si>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</si>
  <si>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</si>
  <si>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</si>
  <si>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</si>
  <si>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</si>
  <si>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</si>
  <si>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</si>
  <si>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</si>
  <si>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</si>
  <si>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</si>
  <si>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</si>
  <si>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</si>
  <si>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</si>
  <si>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</si>
  <si>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</si>
  <si>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</si>
  <si>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</si>
  <si>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</si>
  <si>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</si>
  <si>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</si>
  <si>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</si>
  <si>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</si>
  <si>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</si>
  <si>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</si>
  <si>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</si>
  <si>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</si>
  <si>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</si>
  <si>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</si>
  <si>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</si>
  <si>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</si>
  <si>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</si>
  <si>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</si>
  <si>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</si>
  <si>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</si>
  <si>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</si>
  <si>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</si>
  <si>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</si>
  <si>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</si>
  <si>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</si>
  <si>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</si>
  <si>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</si>
  <si>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</si>
  <si>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</si>
  <si>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</si>
  <si>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</si>
  <si>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</si>
  <si>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</si>
  <si>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</si>
  <si>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</si>
  <si>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</si>
  <si>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</si>
  <si>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</si>
  <si>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</si>
  <si>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</si>
  <si>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</si>
  <si>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</si>
  <si>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</si>
  <si>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</si>
  <si>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</si>
  <si>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</si>
  <si>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</si>
  <si>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</si>
  <si>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</si>
  <si>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</si>
  <si>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</si>
  <si>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</si>
  <si>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</si>
  <si>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</si>
  <si>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</si>
  <si>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</si>
  <si>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</si>
  <si>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</si>
  <si>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</si>
  <si>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</si>
  <si>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</si>
  <si>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</si>
  <si>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</si>
  <si>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</si>
  <si>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</si>
  <si>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</si>
  <si>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</si>
  <si>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</si>
  <si>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</si>
  <si>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</si>
  <si>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</si>
  <si>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</si>
  <si>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</si>
  <si>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</si>
  <si>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</si>
  <si>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</si>
  <si>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</si>
  <si>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</si>
  <si>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</si>
  <si>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</si>
  <si>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</si>
  <si>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</si>
  <si>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</si>
  <si>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</si>
  <si>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</si>
  <si>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</si>
  <si>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</si>
  <si>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</si>
  <si>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</si>
  <si>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</si>
  <si>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</si>
  <si>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</si>
  <si>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</si>
  <si>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</si>
  <si>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</si>
  <si>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</si>
  <si>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</si>
  <si>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</si>
  <si>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</si>
  <si>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</si>
  <si>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</si>
  <si>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</si>
  <si>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</si>
  <si>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</si>
  <si>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</si>
  <si>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</si>
  <si>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</si>
  <si>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</si>
  <si>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</si>
  <si>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</si>
  <si>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</si>
  <si>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</si>
  <si>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</si>
  <si>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</si>
  <si>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</si>
  <si>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</si>
  <si>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</si>
  <si>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</si>
  <si>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</si>
  <si>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</si>
  <si>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</si>
  <si>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</si>
  <si>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</si>
  <si>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</si>
  <si>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</si>
  <si>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</si>
  <si>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</si>
  <si>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</si>
  <si>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</si>
  <si>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</si>
  <si>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</si>
  <si>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</si>
  <si>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</si>
  <si>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</si>
  <si>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</si>
  <si>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</si>
  <si>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</si>
  <si>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</si>
  <si>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</si>
  <si>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</si>
  <si>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</si>
  <si>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</si>
  <si>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</si>
  <si>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</si>
  <si>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</si>
  <si>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</si>
  <si>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</si>
  <si>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</si>
  <si>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</si>
  <si>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</si>
  <si>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</si>
  <si>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</si>
  <si>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</si>
  <si>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</si>
  <si>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</si>
  <si>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</si>
  <si>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</si>
  <si>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</si>
  <si>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</si>
  <si>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</si>
  <si>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</si>
  <si>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</si>
  <si>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</si>
  <si>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</si>
  <si>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</si>
  <si>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</si>
  <si>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</si>
  <si>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</si>
  <si>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</si>
  <si>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</si>
  <si>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</si>
  <si>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</si>
  <si>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</si>
  <si>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</si>
  <si>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</si>
  <si>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</si>
  <si>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</si>
  <si>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</si>
  <si>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</si>
  <si>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</si>
  <si>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</si>
  <si>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</si>
  <si>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</si>
  <si>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</si>
  <si>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</si>
  <si>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</si>
  <si>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</si>
  <si>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</si>
  <si>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</si>
  <si>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</si>
  <si>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</si>
  <si>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</si>
  <si>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</si>
  <si>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</si>
  <si>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</si>
  <si>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</si>
  <si>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</si>
  <si>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</si>
  <si>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</si>
  <si>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</si>
  <si>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</si>
  <si>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</si>
  <si>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</si>
  <si>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</si>
  <si>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</si>
  <si>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</si>
  <si>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</si>
  <si>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</si>
  <si>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</si>
  <si>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</si>
  <si>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</si>
  <si>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</si>
  <si>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</si>
  <si>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</si>
  <si>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</si>
  <si>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</si>
  <si>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</si>
  <si>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</si>
  <si>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</si>
  <si>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</si>
  <si>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</si>
  <si>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</si>
  <si>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</si>
  <si>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</si>
  <si>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</si>
  <si>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</si>
  <si>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</si>
  <si>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</si>
  <si>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</si>
  <si>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</si>
  <si>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</si>
  <si>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</si>
  <si>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</si>
  <si>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</si>
  <si>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</si>
  <si>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</si>
  <si>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</si>
  <si>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</si>
  <si>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</si>
  <si>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</si>
  <si>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</si>
  <si>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</si>
  <si>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</si>
  <si>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</si>
  <si>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</si>
  <si>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</si>
  <si>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</si>
  <si>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</si>
  <si>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</si>
  <si>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</si>
  <si>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</si>
  <si>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</si>
  <si>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</si>
  <si>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</si>
  <si>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</si>
  <si>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</si>
  <si>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</si>
  <si>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</si>
  <si>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</si>
  <si>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</si>
  <si>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</si>
  <si>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</si>
  <si>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</si>
  <si>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</si>
  <si>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</si>
  <si>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</si>
  <si>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</si>
  <si>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</si>
  <si>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</si>
  <si>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</si>
  <si>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</si>
  <si>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</si>
  <si>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</si>
  <si>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</si>
  <si>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</si>
  <si>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</si>
  <si>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</si>
  <si>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</si>
  <si>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</si>
  <si>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</si>
  <si>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</si>
  <si>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</si>
  <si>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</si>
  <si>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</si>
  <si>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</si>
  <si>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</si>
  <si>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</si>
  <si>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</si>
  <si>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</si>
  <si>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</si>
  <si>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</si>
  <si>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</si>
  <si>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</si>
  <si>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</si>
  <si>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</si>
  <si>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</si>
  <si>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</si>
  <si>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</si>
  <si>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</si>
  <si>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</si>
  <si>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</si>
  <si>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</si>
  <si>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</si>
  <si>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</si>
  <si>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</si>
  <si>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</si>
  <si>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</si>
  <si>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</si>
  <si>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</si>
  <si>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</si>
  <si>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</si>
  <si>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</si>
  <si>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</si>
  <si>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</si>
  <si>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</si>
  <si>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</si>
  <si>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</si>
  <si>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</si>
  <si>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</si>
  <si>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</si>
  <si>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</si>
  <si>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</si>
  <si>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</si>
  <si>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</si>
  <si>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</si>
  <si>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</si>
  <si>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</si>
  <si>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</si>
  <si>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</si>
  <si>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</si>
  <si>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</si>
  <si>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</si>
  <si>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</si>
  <si>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</si>
  <si>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</si>
  <si>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</si>
  <si>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</si>
  <si>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</si>
  <si>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</si>
  <si>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</si>
  <si>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</si>
  <si>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</si>
  <si>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</si>
  <si>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</si>
  <si>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</si>
  <si>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</si>
  <si>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</si>
  <si>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</si>
  <si>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</si>
  <si>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</si>
  <si>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</si>
  <si>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</si>
  <si>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</si>
  <si>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</si>
  <si>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</si>
  <si>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</si>
  <si>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</si>
  <si>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</si>
  <si>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</si>
  <si>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</si>
  <si>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</si>
  <si>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</si>
  <si>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</si>
  <si>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</si>
  <si>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</si>
  <si>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</si>
  <si>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</si>
  <si>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</si>
  <si>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</si>
  <si>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</si>
  <si>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</si>
  <si>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</si>
  <si>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</si>
  <si>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</si>
  <si>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</si>
  <si>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</si>
  <si>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</si>
  <si>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</si>
  <si>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</si>
  <si>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</si>
  <si>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</si>
  <si>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</si>
  <si>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</si>
  <si>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</si>
  <si>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</si>
  <si>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</si>
  <si>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</si>
  <si>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</si>
  <si>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</si>
  <si>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</si>
  <si>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</si>
  <si>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</si>
  <si>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</si>
  <si>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</si>
  <si>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</si>
  <si>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</si>
  <si>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</si>
  <si>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</si>
  <si>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</si>
  <si>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</si>
  <si>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</si>
  <si>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</si>
  <si>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</si>
  <si>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</si>
  <si>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</si>
  <si>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</si>
  <si>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</si>
  <si>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</si>
  <si>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</si>
  <si>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</si>
  <si>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</si>
  <si>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</si>
  <si>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</si>
  <si>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</si>
  <si>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</si>
  <si>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</si>
  <si>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</si>
  <si>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</si>
  <si>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</si>
  <si>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</si>
  <si>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</si>
  <si>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</si>
  <si>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</si>
  <si>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</si>
  <si>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</si>
  <si>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</si>
  <si>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</si>
  <si>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</si>
  <si>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</si>
  <si>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</si>
  <si>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</si>
  <si>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</si>
  <si>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</si>
  <si>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</si>
  <si>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</si>
  <si>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</si>
  <si>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</si>
  <si>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</si>
  <si>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</si>
  <si>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</si>
  <si>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</si>
  <si>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</si>
  <si>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</si>
  <si>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</si>
  <si>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</si>
  <si>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</si>
  <si>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</si>
  <si>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</si>
  <si>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</si>
  <si>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</si>
  <si>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</si>
  <si>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</si>
  <si>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</si>
  <si>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</si>
  <si>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</si>
  <si>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</si>
  <si>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</si>
  <si>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</si>
  <si>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</si>
  <si>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</si>
  <si>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</si>
  <si>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</si>
  <si>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</si>
  <si>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</si>
  <si>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</si>
  <si>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</si>
  <si>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</si>
  <si>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</si>
  <si>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</si>
  <si>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</si>
  <si>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</si>
  <si>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</si>
  <si>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</si>
  <si>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</si>
  <si>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</si>
  <si>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</si>
  <si>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</si>
  <si>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</si>
  <si>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</si>
  <si>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</si>
  <si>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</si>
  <si>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</si>
  <si>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</si>
  <si>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</si>
  <si>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</si>
  <si>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</si>
  <si>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</si>
  <si>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</si>
  <si>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</si>
  <si>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</si>
  <si>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</si>
  <si>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</si>
  <si>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</si>
  <si>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</si>
  <si>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</si>
  <si>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</si>
  <si>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</si>
  <si>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</si>
  <si>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</si>
  <si>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</si>
  <si>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</si>
  <si>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</si>
  <si>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</si>
  <si>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</si>
  <si>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</si>
  <si>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</si>
  <si>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</si>
  <si>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</si>
  <si>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</si>
  <si>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</si>
  <si>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</si>
  <si>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</si>
  <si>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</si>
  <si>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</si>
  <si>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</si>
  <si>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</si>
  <si>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</si>
  <si>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</si>
  <si>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</si>
  <si>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</si>
  <si>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</si>
  <si>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</si>
  <si>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</si>
  <si>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</si>
  <si>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</si>
  <si>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</si>
  <si>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</si>
  <si>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</si>
  <si>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</si>
  <si>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</si>
  <si>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</si>
  <si>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</si>
  <si>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</si>
  <si>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</si>
  <si>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</si>
  <si>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</si>
  <si>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</si>
  <si>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</si>
  <si>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</si>
  <si>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</si>
  <si>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</si>
  <si>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</si>
  <si>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</si>
  <si>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</si>
  <si>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</si>
  <si>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</si>
  <si>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</si>
  <si>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</si>
  <si>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</si>
  <si>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</si>
  <si>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</si>
  <si>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</si>
  <si>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</si>
  <si>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</si>
  <si>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</si>
  <si>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</si>
  <si>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</si>
  <si>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</si>
  <si>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</si>
  <si>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</si>
  <si>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</si>
  <si>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</si>
  <si>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</si>
  <si>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</si>
  <si>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</si>
  <si>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</si>
  <si>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</si>
  <si>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</si>
  <si>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</si>
  <si>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</si>
  <si>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</si>
  <si>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</si>
  <si>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</si>
  <si>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</si>
  <si>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</si>
  <si>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</si>
  <si>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</si>
  <si>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</si>
  <si>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</si>
  <si>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</si>
  <si>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</si>
  <si>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</si>
  <si>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</si>
  <si>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</si>
  <si>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</si>
  <si>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</si>
  <si>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</si>
  <si>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</si>
  <si>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</si>
  <si>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</si>
  <si>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</si>
  <si>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</si>
  <si>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</si>
  <si>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</si>
  <si>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</si>
  <si>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</si>
  <si>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</si>
  <si>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</si>
  <si>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</si>
  <si>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</si>
  <si>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</si>
  <si>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</si>
  <si>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</si>
  <si>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</si>
  <si>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</si>
  <si>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</si>
  <si>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</si>
  <si>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</si>
  <si>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</si>
  <si>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</si>
  <si>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</si>
  <si>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</si>
  <si>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</si>
  <si>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</si>
  <si>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</si>
  <si>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</si>
  <si>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</si>
  <si>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</si>
  <si>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</si>
  <si>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</si>
  <si>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</si>
  <si>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</si>
  <si>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</si>
  <si>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</si>
  <si>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</si>
  <si>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</si>
  <si>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</si>
  <si>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</si>
  <si>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</si>
  <si>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</si>
  <si>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</si>
  <si>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</si>
  <si>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</si>
  <si>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</si>
  <si>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</si>
  <si>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</si>
  <si>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</si>
  <si>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</si>
  <si>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</si>
  <si>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</si>
  <si>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</si>
  <si>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</si>
  <si>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</si>
  <si>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</si>
  <si>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</si>
  <si>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</si>
  <si>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</si>
  <si>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</si>
  <si>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</si>
  <si>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</si>
  <si>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</si>
  <si>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</si>
  <si>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</si>
  <si>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</si>
  <si>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</si>
  <si>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</si>
  <si>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</si>
  <si>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</si>
  <si>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</si>
  <si>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</si>
  <si>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</si>
  <si>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</si>
  <si>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</si>
  <si>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</si>
  <si>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</si>
  <si>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</si>
  <si>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</si>
  <si>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</si>
  <si>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</si>
  <si>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</si>
  <si>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</si>
  <si>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</si>
  <si>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</si>
  <si>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</si>
  <si>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</si>
  <si>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</si>
  <si>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</si>
  <si>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</si>
  <si>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</si>
  <si>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</si>
  <si>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</si>
  <si>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</si>
  <si>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</si>
  <si>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</si>
  <si>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</si>
  <si>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</si>
  <si>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</si>
  <si>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</si>
  <si>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</si>
  <si>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</si>
  <si>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</si>
  <si>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</si>
  <si>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</si>
  <si>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</si>
  <si>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</si>
  <si>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</si>
  <si>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</si>
  <si>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</si>
  <si>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</si>
  <si>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</si>
  <si>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</si>
  <si>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</si>
  <si>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</si>
  <si>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</si>
  <si>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</si>
  <si>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</si>
  <si>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</si>
  <si>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</si>
  <si>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</si>
  <si>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</si>
  <si>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</si>
  <si>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</si>
  <si>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</si>
  <si>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</si>
  <si>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</si>
  <si>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</si>
  <si>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</si>
  <si>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</si>
  <si>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</si>
  <si>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</si>
  <si>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</si>
  <si>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</si>
  <si>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</si>
  <si>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</si>
  <si>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</si>
  <si>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</si>
  <si>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</si>
  <si>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</si>
  <si>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</si>
  <si>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</si>
  <si>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</si>
  <si>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</si>
  <si>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</si>
  <si>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</si>
  <si>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</si>
  <si>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</si>
  <si>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</si>
  <si>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</si>
  <si>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</si>
  <si>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</si>
  <si>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</si>
  <si>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</si>
  <si>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</si>
  <si>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</si>
  <si>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</si>
  <si>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</si>
  <si>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</si>
  <si>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</si>
  <si>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</si>
  <si>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</si>
  <si>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</si>
  <si>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</si>
  <si>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</si>
  <si>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</si>
  <si>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</si>
  <si>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</si>
  <si>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</si>
  <si>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</si>
  <si>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</si>
  <si>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</si>
  <si>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</si>
  <si>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</si>
  <si>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</si>
  <si>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</si>
  <si>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</si>
  <si>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</si>
  <si>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</si>
  <si>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</si>
  <si>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</si>
  <si>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</si>
  <si>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</si>
  <si>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</si>
  <si>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</si>
  <si>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</si>
  <si>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</si>
  <si>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</si>
  <si>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</si>
  <si>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</si>
  <si>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</si>
  <si>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</si>
  <si>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</si>
  <si>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</si>
  <si>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</si>
  <si>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</si>
  <si>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</si>
  <si>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</si>
  <si>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</si>
  <si>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</si>
  <si>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</si>
  <si>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</si>
  <si>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</si>
  <si>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</si>
  <si>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</si>
  <si>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</si>
  <si>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</si>
  <si>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</si>
  <si>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</si>
  <si>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</si>
  <si>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</si>
  <si>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</si>
  <si>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</si>
  <si>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</si>
  <si>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</si>
  <si>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</si>
  <si>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</si>
  <si>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</si>
  <si>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</si>
  <si>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</si>
  <si>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</si>
  <si>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</si>
  <si>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</si>
  <si>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</si>
  <si>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</si>
  <si>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</si>
  <si>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</si>
  <si>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</si>
  <si>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</si>
  <si>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</si>
  <si>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</si>
  <si>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</si>
  <si>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</si>
  <si>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</si>
  <si>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</si>
  <si>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</si>
  <si>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</si>
  <si>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</si>
  <si>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</si>
  <si>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</si>
  <si>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</si>
  <si>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</si>
  <si>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</si>
  <si>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</si>
  <si>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</si>
  <si>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</si>
  <si>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</si>
  <si>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</si>
  <si>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</si>
  <si>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</si>
  <si>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</si>
  <si>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</si>
  <si>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</si>
  <si>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</si>
  <si>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</si>
  <si>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</si>
  <si>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</si>
  <si>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</si>
  <si>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</si>
  <si>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</si>
  <si>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</si>
  <si>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</si>
  <si>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</si>
  <si>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</si>
  <si>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</si>
  <si>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</si>
  <si>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</si>
  <si>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</si>
  <si>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</si>
  <si>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</si>
  <si>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</si>
  <si>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</si>
  <si>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</si>
  <si>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</si>
  <si>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</si>
  <si>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</si>
  <si>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</si>
  <si>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</si>
  <si>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</si>
  <si>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</si>
  <si>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</si>
  <si>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</si>
  <si>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</si>
  <si>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</si>
  <si>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</si>
  <si>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</si>
  <si>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</si>
  <si>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</si>
  <si>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</si>
  <si>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</si>
  <si>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</si>
  <si>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</si>
  <si>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</si>
  <si>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</si>
  <si>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</si>
  <si>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</si>
  <si>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</si>
  <si>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</si>
  <si>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</si>
  <si>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</si>
  <si>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</si>
  <si>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</si>
  <si>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</si>
  <si>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</si>
  <si>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</si>
  <si>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</si>
  <si>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</si>
  <si>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</si>
  <si>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</si>
  <si>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</si>
  <si>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</si>
  <si>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</si>
  <si>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</si>
  <si>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</si>
  <si>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</si>
  <si>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</si>
  <si>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</si>
  <si>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</si>
  <si>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</si>
  <si>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</si>
  <si>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</si>
  <si>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</si>
  <si>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</si>
  <si>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</si>
  <si>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</si>
  <si>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</si>
  <si>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</si>
  <si>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</si>
  <si>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</si>
  <si>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</si>
  <si>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</si>
  <si>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</si>
  <si>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</si>
  <si>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</si>
  <si>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</si>
  <si>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</si>
  <si>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</si>
  <si>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</si>
  <si>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</si>
  <si>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</si>
  <si>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</si>
  <si>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</si>
  <si>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</si>
  <si>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</si>
  <si>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</si>
  <si>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</si>
  <si>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</si>
  <si>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</si>
  <si>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</si>
  <si>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</si>
  <si>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</si>
  <si>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</si>
  <si>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</si>
  <si>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</si>
  <si>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</si>
  <si>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</si>
  <si>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</si>
  <si>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</si>
  <si>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</si>
  <si>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</si>
  <si>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</si>
  <si>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</si>
  <si>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</si>
  <si>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</si>
  <si>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</si>
  <si>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</si>
  <si>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</si>
  <si>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</si>
  <si>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</si>
  <si>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</si>
  <si>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</si>
  <si>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</si>
  <si>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</si>
  <si>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</si>
  <si>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</si>
  <si>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</si>
  <si>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</si>
  <si>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</si>
  <si>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</si>
  <si>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</si>
  <si>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</si>
  <si>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</si>
  <si>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</si>
  <si>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</si>
  <si>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</si>
  <si>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</si>
  <si>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</si>
  <si>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</si>
  <si>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</si>
  <si>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</si>
  <si>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</si>
  <si>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</si>
  <si>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</si>
  <si>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</si>
  <si>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</si>
  <si>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</si>
  <si>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</si>
  <si>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</si>
  <si>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</si>
  <si>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</si>
  <si>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</si>
  <si>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</si>
  <si>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</si>
  <si>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</si>
  <si>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</si>
  <si>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</si>
  <si>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</si>
  <si>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</si>
  <si>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</si>
  <si>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</si>
  <si>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</si>
  <si>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</si>
  <si>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</si>
  <si>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</si>
  <si>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</si>
  <si>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</si>
  <si>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</si>
  <si>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</si>
  <si>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</si>
  <si>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</si>
  <si>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</si>
  <si>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</si>
  <si>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</si>
  <si>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</si>
  <si>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</si>
  <si>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</si>
  <si>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</si>
  <si>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</si>
  <si>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</si>
  <si>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</si>
  <si>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</si>
  <si>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</si>
  <si>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</si>
  <si>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</si>
  <si>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</si>
  <si>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</si>
  <si>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</si>
  <si>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</si>
  <si>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</si>
  <si>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</si>
  <si>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</si>
  <si>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</si>
  <si>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</si>
  <si>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</si>
  <si>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</si>
  <si>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</si>
  <si>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</si>
  <si>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</si>
  <si>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</si>
  <si>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</si>
  <si>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</si>
  <si>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</si>
  <si>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</si>
  <si>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</si>
  <si>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</si>
  <si>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</si>
  <si>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</si>
  <si>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</si>
  <si>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</si>
  <si>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</si>
  <si>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</si>
  <si>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</si>
  <si>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</si>
  <si>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</si>
  <si>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</si>
  <si>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</si>
  <si>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</si>
  <si>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</si>
  <si>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</si>
  <si>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</si>
  <si>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</si>
  <si>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</si>
  <si>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</si>
  <si>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</si>
  <si>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</si>
  <si>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</si>
  <si>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</si>
  <si>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</si>
  <si>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</si>
  <si>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</si>
  <si>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</si>
  <si>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</si>
  <si>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</si>
  <si>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</si>
  <si>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</si>
  <si>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</si>
  <si>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</si>
  <si>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</si>
  <si>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</si>
  <si>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</si>
  <si>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</si>
  <si>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</si>
  <si>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</si>
  <si>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</si>
  <si>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</si>
  <si>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</si>
  <si>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</si>
  <si>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</si>
  <si>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</si>
  <si>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</si>
  <si>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</si>
  <si>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</si>
  <si>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</si>
  <si>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</si>
  <si>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</si>
  <si>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</si>
  <si>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</si>
  <si>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</si>
  <si>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</si>
  <si>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</si>
  <si>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</si>
  <si>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</si>
  <si>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</si>
  <si>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</si>
  <si>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</si>
  <si>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</si>
  <si>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</si>
  <si>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</si>
  <si>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</si>
  <si>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</si>
  <si>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</si>
  <si>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</si>
  <si>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</si>
  <si>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</si>
  <si>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</si>
  <si>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</si>
  <si>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</si>
  <si>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</si>
  <si>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</si>
  <si>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</si>
  <si>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</si>
  <si>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</si>
  <si>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</si>
  <si>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</si>
  <si>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</si>
  <si>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</si>
  <si>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</si>
  <si>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</si>
  <si>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</si>
  <si>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</si>
  <si>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</si>
  <si>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</si>
  <si>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</si>
  <si>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</si>
  <si>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</si>
  <si>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</si>
  <si>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</si>
  <si>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</si>
  <si>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</si>
  <si>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</si>
  <si>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</si>
  <si>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</si>
  <si>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</si>
  <si>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</si>
  <si>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</si>
  <si>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</si>
  <si>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</si>
  <si>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</si>
  <si>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</si>
  <si>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</si>
  <si>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</si>
  <si>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</si>
  <si>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</si>
  <si>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</si>
  <si>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</si>
  <si>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</si>
  <si>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</si>
  <si>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</si>
  <si>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</si>
  <si>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</si>
  <si>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</si>
  <si>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</si>
  <si>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</si>
  <si>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</si>
  <si>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</si>
  <si>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</si>
  <si>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</si>
  <si>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</si>
  <si>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</si>
  <si>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</si>
  <si>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</si>
  <si>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</si>
  <si>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</si>
  <si>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</si>
  <si>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</si>
  <si>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</si>
  <si>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</si>
  <si>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</si>
  <si>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</si>
  <si>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</si>
  <si>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</si>
  <si>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</si>
  <si>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</si>
  <si>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</si>
  <si>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</si>
  <si>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</si>
  <si>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</si>
  <si>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</si>
  <si>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</si>
  <si>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</si>
  <si>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</si>
  <si>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</si>
  <si>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</si>
  <si>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</si>
  <si>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</si>
  <si>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</si>
  <si>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</si>
  <si>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</si>
  <si>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</si>
  <si>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</si>
  <si>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</si>
  <si>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</si>
  <si>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</si>
  <si>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</si>
  <si>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</si>
  <si>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</si>
  <si>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</si>
  <si>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</si>
  <si>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</si>
  <si>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</si>
  <si>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</si>
  <si>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</si>
  <si>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</si>
  <si>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</si>
  <si>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</si>
  <si>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</si>
  <si>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</si>
  <si>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</si>
  <si>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</si>
  <si>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</si>
  <si>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</si>
  <si>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</si>
  <si>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</si>
  <si>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</si>
  <si>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</si>
  <si>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</si>
  <si>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</si>
  <si>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</si>
  <si>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</si>
  <si>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</si>
  <si>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</si>
  <si>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</si>
  <si>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</si>
  <si>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</si>
  <si>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</si>
  <si>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</si>
  <si>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</si>
  <si>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</si>
  <si>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</si>
  <si>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</si>
  <si>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</si>
  <si>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</si>
  <si>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</si>
  <si>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</si>
  <si>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</si>
  <si>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</si>
  <si>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</si>
  <si>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</si>
  <si>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</si>
  <si>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</si>
  <si>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</si>
  <si>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</si>
  <si>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</si>
  <si>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</si>
  <si>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</si>
  <si>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</si>
  <si>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</si>
  <si>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</si>
  <si>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</si>
  <si>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</si>
  <si>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</si>
  <si>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</si>
  <si>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</si>
  <si>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</si>
  <si>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</si>
  <si>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</si>
  <si>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</si>
  <si>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</si>
  <si>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</si>
  <si>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</si>
  <si>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</si>
  <si>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</si>
  <si>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</si>
  <si>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</si>
  <si>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</si>
  <si>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</si>
  <si>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</si>
  <si>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</si>
  <si>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</si>
  <si>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</si>
  <si>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</si>
  <si>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</si>
  <si>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</si>
  <si>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</si>
  <si>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</si>
  <si>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</si>
  <si>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</si>
  <si>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</si>
  <si>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</si>
  <si>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</si>
  <si>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</si>
  <si>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</si>
  <si>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</si>
  <si>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</si>
  <si>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</si>
  <si>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</si>
  <si>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</si>
  <si>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</si>
  <si>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</si>
  <si>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</si>
  <si>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</si>
  <si>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</si>
  <si>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</si>
  <si>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</si>
  <si>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</si>
  <si>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</si>
  <si>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</si>
  <si>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</si>
  <si>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</si>
  <si>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</si>
  <si>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</si>
  <si>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</si>
  <si>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</si>
  <si>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</si>
  <si>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</si>
  <si>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</si>
  <si>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</si>
  <si>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</si>
  <si>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</si>
  <si>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</si>
  <si>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</si>
  <si>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</si>
  <si>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</si>
  <si>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</si>
  <si>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</si>
  <si>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</si>
  <si>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</si>
  <si>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</si>
  <si>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</si>
  <si>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</si>
  <si>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</si>
  <si>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</si>
  <si>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</si>
  <si>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</si>
  <si>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</si>
  <si>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</si>
  <si>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</si>
  <si>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</si>
  <si>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</si>
  <si>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</si>
  <si>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</si>
  <si>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</si>
  <si>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</si>
  <si>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</si>
  <si>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</si>
  <si>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</si>
  <si>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</si>
  <si>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</si>
  <si>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</si>
  <si>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</si>
  <si>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</si>
  <si>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</si>
  <si>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</si>
  <si>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</si>
  <si>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</si>
  <si>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</si>
  <si>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</si>
  <si>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</si>
  <si>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</si>
  <si>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</si>
  <si>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</si>
  <si>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</si>
  <si>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</si>
  <si>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</si>
  <si>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</si>
  <si>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</si>
  <si>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</si>
  <si>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</si>
  <si>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</si>
  <si>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</si>
  <si>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</si>
  <si>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</si>
  <si>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</si>
  <si>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</si>
  <si>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</si>
  <si>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</si>
  <si>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</si>
  <si>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</si>
  <si>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</si>
  <si>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</si>
  <si>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</si>
  <si>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</si>
  <si>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</si>
  <si>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</si>
  <si>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</si>
  <si>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</si>
  <si>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</si>
  <si>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</si>
  <si>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</si>
  <si>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</si>
  <si>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</si>
  <si>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</si>
  <si>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</si>
  <si>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</si>
  <si>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</si>
  <si>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</si>
  <si>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</si>
  <si>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</si>
  <si>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</si>
  <si>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</si>
  <si>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</si>
  <si>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</si>
  <si>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</si>
  <si>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</si>
  <si>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</si>
  <si>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</si>
  <si>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</si>
  <si>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</si>
  <si>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</si>
  <si>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</si>
  <si>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</si>
  <si>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</si>
  <si>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</si>
  <si>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</si>
  <si>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</si>
  <si>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</si>
  <si>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</si>
  <si>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</si>
  <si>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</si>
  <si>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</si>
  <si>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</si>
  <si>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</si>
  <si>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</si>
  <si>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</si>
  <si>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</si>
  <si>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</si>
  <si>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</si>
  <si>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</si>
  <si>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</si>
  <si>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</si>
  <si>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</si>
  <si>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</si>
  <si>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</si>
  <si>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</si>
  <si>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</si>
  <si>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</si>
  <si>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</si>
  <si>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</si>
  <si>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</si>
  <si>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</si>
  <si>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</si>
  <si>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</si>
  <si>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</si>
  <si>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</si>
  <si>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</si>
  <si>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</si>
  <si>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</si>
  <si>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</si>
  <si>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</si>
  <si>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</si>
  <si>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</si>
  <si>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</si>
  <si>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</si>
  <si>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</si>
  <si>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</si>
  <si>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</si>
  <si>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</si>
  <si>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</si>
  <si>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</si>
  <si>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</si>
  <si>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</si>
  <si>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</si>
  <si>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</si>
  <si>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</si>
  <si>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</si>
  <si>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</si>
  <si>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</si>
  <si>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</si>
  <si>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</si>
  <si>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</si>
  <si>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</si>
  <si>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</si>
  <si>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</si>
  <si>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</si>
  <si>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</si>
  <si>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</si>
  <si>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</si>
  <si>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</si>
  <si>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</si>
  <si>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</si>
  <si>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</si>
  <si>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</si>
  <si>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</si>
  <si>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</si>
  <si>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</si>
  <si>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</si>
  <si>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</si>
  <si>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</si>
  <si>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</si>
  <si>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</si>
  <si>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</si>
  <si>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</si>
  <si>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</si>
  <si>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</si>
  <si>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</si>
  <si>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</si>
  <si>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</si>
  <si>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</si>
  <si>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</si>
  <si>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</si>
  <si>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</si>
  <si>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</si>
  <si>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</si>
  <si>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</si>
  <si>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</si>
  <si>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</si>
  <si>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</si>
  <si>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</si>
  <si>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</si>
  <si>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</si>
  <si>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</si>
  <si>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</si>
  <si>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</si>
  <si>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</si>
  <si>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</si>
  <si>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</si>
  <si>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</si>
  <si>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</si>
  <si>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</si>
  <si>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</si>
  <si>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</si>
  <si>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</si>
  <si>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</si>
  <si>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</si>
  <si>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</si>
  <si>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</si>
  <si>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</si>
  <si>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</si>
  <si>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</si>
  <si>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</si>
  <si>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</si>
  <si>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</si>
  <si>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</si>
  <si>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</si>
  <si>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</si>
  <si>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</si>
  <si>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</si>
  <si>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</si>
  <si>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</si>
  <si>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</si>
  <si>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</si>
  <si>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</si>
  <si>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</si>
  <si>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</si>
  <si>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</si>
  <si>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</si>
  <si>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</si>
  <si>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</si>
  <si>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</si>
  <si>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</si>
  <si>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</si>
  <si>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</si>
  <si>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</si>
  <si>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</si>
  <si>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</si>
  <si>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</si>
  <si>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</si>
  <si>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</si>
  <si>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</si>
  <si>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</si>
  <si>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</si>
  <si>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</si>
  <si>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</si>
  <si>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</si>
  <si>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</si>
  <si>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</si>
  <si>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</si>
  <si>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</si>
  <si>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</si>
  <si>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</si>
  <si>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</si>
  <si>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</si>
  <si>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</si>
  <si>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</si>
  <si>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</si>
  <si>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</si>
  <si>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</si>
  <si>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</si>
  <si>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</si>
  <si>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</si>
  <si>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</si>
  <si>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</si>
  <si>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</si>
  <si>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</si>
  <si>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</si>
  <si>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</si>
  <si>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</si>
  <si>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</si>
  <si>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</si>
  <si>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</si>
  <si>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</si>
  <si>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</si>
  <si>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</si>
  <si>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</si>
  <si>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</si>
  <si>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</si>
  <si>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</si>
  <si>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</si>
  <si>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</si>
  <si>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</si>
  <si>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</si>
  <si>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</si>
  <si>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</si>
  <si>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</si>
  <si>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</si>
  <si>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</si>
  <si>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</si>
  <si>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</si>
  <si>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</si>
  <si>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</si>
  <si>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</si>
  <si>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</si>
  <si>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</si>
  <si>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</si>
  <si>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</si>
  <si>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</si>
  <si>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</si>
  <si>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</si>
  <si>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</si>
  <si>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</si>
  <si>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</si>
  <si>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</si>
  <si>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</si>
  <si>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</si>
  <si>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</si>
  <si>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</si>
  <si>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</si>
  <si>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</si>
  <si>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</si>
  <si>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</si>
  <si>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</si>
  <si>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</si>
  <si>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</si>
  <si>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</si>
  <si>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</si>
  <si>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</si>
  <si>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</si>
  <si>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</si>
  <si>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</si>
  <si>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</si>
  <si>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</si>
  <si>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</si>
  <si>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</si>
  <si>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</si>
  <si>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</si>
  <si>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</si>
  <si>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</si>
  <si>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</si>
  <si>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</si>
  <si>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</si>
  <si>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</si>
  <si>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</si>
  <si>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</si>
  <si>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</si>
  <si>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</si>
  <si>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</si>
  <si>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</si>
  <si>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</si>
  <si>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</si>
  <si>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</si>
  <si>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</si>
  <si>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</si>
  <si>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</si>
  <si>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</si>
  <si>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</si>
  <si>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</si>
  <si>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</si>
  <si>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</si>
  <si>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</si>
  <si>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</si>
  <si>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</si>
  <si>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</si>
  <si>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</si>
  <si>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</si>
  <si>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</si>
  <si>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</si>
  <si>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</si>
  <si>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</si>
  <si>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</si>
  <si>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</si>
  <si>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</si>
  <si>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</si>
  <si>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</si>
  <si>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</si>
  <si>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</si>
  <si>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</si>
  <si>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</si>
  <si>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</si>
  <si>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</si>
  <si>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</si>
  <si>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</si>
  <si>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</si>
  <si>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</si>
  <si>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</si>
  <si>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</si>
  <si>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</si>
  <si>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</si>
  <si>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</si>
  <si>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</si>
  <si>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</si>
  <si>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</si>
  <si>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</si>
  <si>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</si>
  <si>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</si>
  <si>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</si>
  <si>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</si>
  <si>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</si>
  <si>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</si>
  <si>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</si>
  <si>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</si>
  <si>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</si>
  <si>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</si>
  <si>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</si>
  <si>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</si>
  <si>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</si>
  <si>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</si>
  <si>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</si>
  <si>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</si>
  <si>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</si>
  <si>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</si>
  <si>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</si>
  <si>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</si>
  <si>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</si>
  <si>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</si>
  <si>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</si>
  <si>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</si>
  <si>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</si>
  <si>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</si>
  <si>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</si>
  <si>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</si>
  <si>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</si>
  <si>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</si>
  <si>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</si>
  <si>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</si>
  <si>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</si>
  <si>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</si>
  <si>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</si>
  <si>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</si>
  <si>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</si>
  <si>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</si>
  <si>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</si>
  <si>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</si>
  <si>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</si>
  <si>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</si>
  <si>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</si>
  <si>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</si>
  <si>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</si>
  <si>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</si>
  <si>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</si>
  <si>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</si>
  <si>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</si>
  <si>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</si>
  <si>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</si>
  <si>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</si>
  <si>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</si>
  <si>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</si>
  <si>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</si>
  <si>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</si>
  <si>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</si>
  <si>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</si>
  <si>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</si>
  <si>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</si>
  <si>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</si>
  <si>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</si>
  <si>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</si>
  <si>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</si>
  <si>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</si>
  <si>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</si>
  <si>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</si>
  <si>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</si>
  <si>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</si>
  <si>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</si>
  <si>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</si>
  <si>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</si>
  <si>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</si>
  <si>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</si>
  <si>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</si>
  <si>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</si>
  <si>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</si>
  <si>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</si>
  <si>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</si>
  <si>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</si>
  <si>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</si>
  <si>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</si>
  <si>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</si>
  <si>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</si>
  <si>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</si>
  <si>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</si>
  <si>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</si>
  <si>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</si>
  <si>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</si>
  <si>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</si>
  <si>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</si>
  <si>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</si>
  <si>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</si>
  <si>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</si>
  <si>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</si>
  <si>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</si>
  <si>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</si>
  <si>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</si>
  <si>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</si>
  <si>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</si>
  <si>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</si>
  <si>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</si>
  <si>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</si>
  <si>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</si>
  <si>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</si>
  <si>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</si>
  <si>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</si>
  <si>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</si>
  <si>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</si>
  <si>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</si>
  <si>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</si>
  <si>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</si>
  <si>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</si>
  <si>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</si>
  <si>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</si>
  <si>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</si>
  <si>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</si>
  <si>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</si>
  <si>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</si>
  <si>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</si>
  <si>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</si>
  <si>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</si>
  <si>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</si>
  <si>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</si>
  <si>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</si>
  <si>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</si>
  <si>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</si>
  <si>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</si>
  <si>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</si>
  <si>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</si>
  <si>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</si>
  <si>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</si>
  <si>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</si>
  <si>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</si>
  <si>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</si>
  <si>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</si>
  <si>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</si>
  <si>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</si>
  <si>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</si>
  <si>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</si>
  <si>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</si>
  <si>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</si>
  <si>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</si>
  <si>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</si>
  <si>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</si>
  <si>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</si>
  <si>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</si>
  <si>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</si>
  <si>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</si>
  <si>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</si>
  <si>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</si>
  <si>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</si>
  <si>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</si>
  <si>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</si>
  <si>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</si>
  <si>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</si>
  <si>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</si>
  <si>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</si>
  <si>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</si>
  <si>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</si>
  <si>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</si>
  <si>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</si>
  <si>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</si>
  <si>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</si>
  <si>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</si>
  <si>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</si>
  <si>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</si>
  <si>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</si>
  <si>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</si>
  <si>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</si>
  <si>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</si>
  <si>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</si>
  <si>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</si>
  <si>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</si>
  <si>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</si>
  <si>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</si>
  <si>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</si>
  <si>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</si>
  <si>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</si>
  <si>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</si>
  <si>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</si>
  <si>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</si>
  <si>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</si>
  <si>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</si>
  <si>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</si>
  <si>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</si>
  <si>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</si>
  <si>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</si>
  <si>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</si>
  <si>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</si>
  <si>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</si>
  <si>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</si>
  <si>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</si>
  <si>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</si>
  <si>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</si>
  <si>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</si>
  <si>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</si>
  <si>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</si>
  <si>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</si>
  <si>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</si>
  <si>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</si>
  <si>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</si>
  <si>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</si>
  <si>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</si>
  <si>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</si>
  <si>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</si>
  <si>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</si>
  <si>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</si>
  <si>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</si>
  <si>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</si>
  <si>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</si>
  <si>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</si>
  <si>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</si>
  <si>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</si>
  <si>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</si>
  <si>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</si>
  <si>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</si>
  <si>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</si>
  <si>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</si>
  <si>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</si>
  <si>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</si>
  <si>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</si>
  <si>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</si>
  <si>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</si>
  <si>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</si>
  <si>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</si>
  <si>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</si>
  <si>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</si>
  <si>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</si>
  <si>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</si>
  <si>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</si>
  <si>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</si>
  <si>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</si>
  <si>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</si>
  <si>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</si>
  <si>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</si>
  <si>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</si>
  <si>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</si>
  <si>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</si>
  <si>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</si>
  <si>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</si>
  <si>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</si>
  <si>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</si>
  <si>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</si>
  <si>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</si>
  <si>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</si>
  <si>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</si>
  <si>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</si>
  <si>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</si>
  <si>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</si>
  <si>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</si>
  <si>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</si>
  <si>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</si>
  <si>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</si>
  <si>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</si>
  <si>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</si>
  <si>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</si>
  <si>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</si>
  <si>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</si>
  <si>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</si>
  <si>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</si>
  <si>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</si>
  <si>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</si>
  <si>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</si>
  <si>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</si>
  <si>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</si>
  <si>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</si>
  <si>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</si>
  <si>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</si>
  <si>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</si>
  <si>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</si>
  <si>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</si>
  <si>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</si>
  <si>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</si>
  <si>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</si>
  <si>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</si>
  <si>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</si>
  <si>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</si>
  <si>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</si>
  <si>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</si>
  <si>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</si>
  <si>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</si>
  <si>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</si>
  <si>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</si>
  <si>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</si>
  <si>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</si>
  <si>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</si>
  <si>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</si>
  <si>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</si>
  <si>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</si>
  <si>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</si>
  <si>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</si>
  <si>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</si>
  <si>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</si>
  <si>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</si>
  <si>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</si>
  <si>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</si>
  <si>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</si>
  <si>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</si>
  <si>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</si>
  <si>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</si>
  <si>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</si>
  <si>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</si>
  <si>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</si>
  <si>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</si>
  <si>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</si>
  <si>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</si>
  <si>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</si>
  <si>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</si>
  <si>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</si>
  <si>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</si>
  <si>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</si>
  <si>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</si>
  <si>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</si>
  <si>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</si>
  <si>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</si>
  <si>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</si>
  <si>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</si>
  <si>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</si>
  <si>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</si>
  <si>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</si>
  <si>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</si>
  <si>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</si>
  <si>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</si>
  <si>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</si>
  <si>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</si>
  <si>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</si>
  <si>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</si>
  <si>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</si>
  <si>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</si>
  <si>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</si>
  <si>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</si>
  <si>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</si>
  <si>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</si>
  <si>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</si>
  <si>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</si>
  <si>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</si>
  <si>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</si>
  <si>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</si>
  <si>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</si>
  <si>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</si>
  <si>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</si>
  <si>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</si>
  <si>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</si>
  <si>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</si>
  <si>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</si>
  <si>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</si>
  <si>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</si>
  <si>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</si>
  <si>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</si>
  <si>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</si>
  <si>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</si>
  <si>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</si>
  <si>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</si>
  <si>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</si>
  <si>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</si>
  <si>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</si>
  <si>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</si>
  <si>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</si>
  <si>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</si>
  <si>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</si>
  <si>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</si>
  <si>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</si>
  <si>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</si>
  <si>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</si>
  <si>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</si>
  <si>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</si>
  <si>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</si>
  <si>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</si>
  <si>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</si>
  <si>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</si>
  <si>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</si>
  <si>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</si>
  <si>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</si>
  <si>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</si>
  <si>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</si>
  <si>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</si>
  <si>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</si>
  <si>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</si>
  <si>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</si>
  <si>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</si>
  <si>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</si>
  <si>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</si>
  <si>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</si>
  <si>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</si>
  <si>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</si>
  <si>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</si>
  <si>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</si>
  <si>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</si>
  <si>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</si>
  <si>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</si>
  <si>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</si>
  <si>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</si>
  <si>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</si>
  <si>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</si>
  <si>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</si>
  <si>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</si>
  <si>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</si>
  <si>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</si>
  <si>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</si>
  <si>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</si>
  <si>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</si>
  <si>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</si>
  <si>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</si>
  <si>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</si>
  <si>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</si>
  <si>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</si>
  <si>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</si>
  <si>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</si>
  <si>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</si>
  <si>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</si>
  <si>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</si>
  <si>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</si>
  <si>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</si>
  <si>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</si>
  <si>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</si>
  <si>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</si>
  <si>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</si>
  <si>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</si>
  <si>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</si>
  <si>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</si>
  <si>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</si>
  <si>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</si>
  <si>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</si>
  <si>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</si>
  <si>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</si>
  <si>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</si>
  <si>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</si>
  <si>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</si>
  <si>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</si>
  <si>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</si>
  <si>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</si>
  <si>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</si>
  <si>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</si>
  <si>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</si>
  <si>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</si>
  <si>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</si>
  <si>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</si>
  <si>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</si>
  <si>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</si>
  <si>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</si>
  <si>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</si>
  <si>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</si>
  <si>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</si>
  <si>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</si>
  <si>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</si>
  <si>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</si>
  <si>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</si>
  <si>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</si>
  <si>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</si>
  <si>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</si>
  <si>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</si>
  <si>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</si>
  <si>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</si>
  <si>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</si>
  <si>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</si>
  <si>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</si>
  <si>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</si>
  <si>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</si>
  <si>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</si>
  <si>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</si>
  <si>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</si>
  <si>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</si>
  <si>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</si>
  <si>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</si>
  <si>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</si>
  <si>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</si>
  <si>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</si>
  <si>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</si>
  <si>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</si>
  <si>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</si>
  <si>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</si>
  <si>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</si>
  <si>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</si>
  <si>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</si>
  <si>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</si>
  <si>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</si>
  <si>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</si>
  <si>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</si>
  <si>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</si>
  <si>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</si>
  <si>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</si>
  <si>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</si>
  <si>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</si>
  <si>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</si>
  <si>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</si>
  <si>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</si>
  <si>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</si>
  <si>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</si>
  <si>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</si>
  <si>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</si>
  <si>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</si>
  <si>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</si>
  <si>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</si>
  <si>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</si>
  <si>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</si>
  <si>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</si>
  <si>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</si>
  <si>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</si>
  <si>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</si>
  <si>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</si>
  <si>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</si>
  <si>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</si>
  <si>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</si>
  <si>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</si>
  <si>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</si>
  <si>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</si>
  <si>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</si>
  <si>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</si>
  <si>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</si>
  <si>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</si>
  <si>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</si>
  <si>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</si>
  <si>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</si>
  <si>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</si>
  <si>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</si>
  <si>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</si>
  <si>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</si>
  <si>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</si>
  <si>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</si>
  <si>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</si>
  <si>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</si>
  <si>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</si>
  <si>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</si>
  <si>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</si>
  <si>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</si>
  <si>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</si>
  <si>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</si>
  <si>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</si>
  <si>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</si>
  <si>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</si>
  <si>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</si>
  <si>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</si>
  <si>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</si>
  <si>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</si>
  <si>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</si>
  <si>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</si>
  <si>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</si>
  <si>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</si>
  <si>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</si>
  <si>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</si>
  <si>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</si>
  <si>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</si>
  <si>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</si>
  <si>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</si>
  <si>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</si>
  <si>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</si>
  <si>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</si>
  <si>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</si>
  <si>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</si>
  <si>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</si>
  <si>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</si>
  <si>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</si>
  <si>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</si>
  <si>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</si>
  <si>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</si>
  <si>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</si>
  <si>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</si>
  <si>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</si>
  <si>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</si>
  <si>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</si>
  <si>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</si>
  <si>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</si>
  <si>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</si>
  <si>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</si>
  <si>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</si>
  <si>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</si>
  <si>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</si>
  <si>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</si>
  <si>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</si>
  <si>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</si>
  <si>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</si>
  <si>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</si>
  <si>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</si>
  <si>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</si>
  <si>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</si>
  <si>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</si>
  <si>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</si>
  <si>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</si>
  <si>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</si>
  <si>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</si>
  <si>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</si>
  <si>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</si>
  <si>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</si>
  <si>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</si>
  <si>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</si>
  <si>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</si>
  <si>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</si>
  <si>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</si>
  <si>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</si>
  <si>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</si>
  <si>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</si>
  <si>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</si>
  <si>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</si>
  <si>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</si>
  <si>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</si>
  <si>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</si>
  <si>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</si>
  <si>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</si>
  <si>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</si>
  <si>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</si>
  <si>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</si>
  <si>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</si>
  <si>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</si>
  <si>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</si>
  <si>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</si>
  <si>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</si>
  <si>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</si>
  <si>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</si>
  <si>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</si>
  <si>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</si>
  <si>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</si>
  <si>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</si>
  <si>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</si>
  <si>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</si>
  <si>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</si>
  <si>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</si>
  <si>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</si>
  <si>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</si>
  <si>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</si>
  <si>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</si>
  <si>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</si>
  <si>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</si>
  <si>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</si>
  <si>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</si>
  <si>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</si>
  <si>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</si>
  <si>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</si>
  <si>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</si>
  <si>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</si>
  <si>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</si>
  <si>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</si>
  <si>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</si>
  <si>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</si>
  <si>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</si>
  <si>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</si>
  <si>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</si>
  <si>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</si>
  <si>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</si>
  <si>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</si>
  <si>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</si>
  <si>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</si>
  <si>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</si>
  <si>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</si>
  <si>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</si>
  <si>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</si>
  <si>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</si>
  <si>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</si>
  <si>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</si>
  <si>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</si>
  <si>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</si>
  <si>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</si>
  <si>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</si>
  <si>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</si>
  <si>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</si>
  <si>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</si>
  <si>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</si>
  <si>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</si>
  <si>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</si>
  <si>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</si>
  <si>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</si>
  <si>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</si>
  <si>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</si>
  <si>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</si>
  <si>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</si>
  <si>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</si>
  <si>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</si>
  <si>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</si>
  <si>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</si>
  <si>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</si>
  <si>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</si>
  <si>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</si>
  <si>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</si>
  <si>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</si>
  <si>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</si>
  <si>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</si>
  <si>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</si>
  <si>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</si>
  <si>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</si>
  <si>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</si>
  <si>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</si>
  <si>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</si>
  <si>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</si>
  <si>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</si>
  <si>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</si>
  <si>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</si>
  <si>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</si>
  <si>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</si>
  <si>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</si>
  <si>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</si>
  <si>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</si>
  <si>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</si>
  <si>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</si>
  <si>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</si>
  <si>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</si>
  <si>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</si>
  <si>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</si>
  <si>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</si>
  <si>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</si>
  <si>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</si>
  <si>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</si>
  <si>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</si>
  <si>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</si>
  <si>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</si>
  <si>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</si>
  <si>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</si>
  <si>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</si>
  <si>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</si>
  <si>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</si>
  <si>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</si>
  <si>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</si>
  <si>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</si>
  <si>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</si>
  <si>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</si>
  <si>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</si>
  <si>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</si>
  <si>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</si>
  <si>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</si>
  <si>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</si>
  <si>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</si>
  <si>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</si>
  <si>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</si>
  <si>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</si>
  <si>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</si>
  <si>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</si>
  <si>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</si>
  <si>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</si>
  <si>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</si>
  <si>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</si>
  <si>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</si>
  <si>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</si>
  <si>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</si>
  <si>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</si>
  <si>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</si>
  <si>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</si>
  <si>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</si>
  <si>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</si>
  <si>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</si>
  <si>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</si>
  <si>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</si>
  <si>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</si>
  <si>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</si>
  <si>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</si>
  <si>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</si>
  <si>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</si>
  <si>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</si>
  <si>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</si>
  <si>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</si>
  <si>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</si>
  <si>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</si>
  <si>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</si>
  <si>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</si>
  <si>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</si>
  <si>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</si>
  <si>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</si>
  <si>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</si>
  <si>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</si>
  <si>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</si>
  <si>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</si>
  <si>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</si>
  <si>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</si>
  <si>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</si>
  <si>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</si>
  <si>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</si>
  <si>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</si>
  <si>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</si>
  <si>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</si>
  <si>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</si>
  <si>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</si>
  <si>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</si>
  <si>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</si>
  <si>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</si>
  <si>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</si>
  <si>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</si>
  <si>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</si>
  <si>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</si>
  <si>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</si>
  <si>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</si>
  <si>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</si>
  <si>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</si>
  <si>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</si>
  <si>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</si>
  <si>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</si>
  <si>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</si>
  <si>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</si>
  <si>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</si>
  <si>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</si>
  <si>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</si>
  <si>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</si>
  <si>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</si>
  <si>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</si>
  <si>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</si>
  <si>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</si>
  <si>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</si>
  <si>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</si>
  <si>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</si>
  <si>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</si>
  <si>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</si>
  <si>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</si>
  <si>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</si>
  <si>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</si>
  <si>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</si>
  <si>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</si>
  <si>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</si>
  <si>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</si>
  <si>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</si>
  <si>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</si>
  <si>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</si>
  <si>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</si>
  <si>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</si>
  <si>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</si>
  <si>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</si>
  <si>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</si>
  <si>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</si>
  <si>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</si>
  <si>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</si>
  <si>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</si>
  <si>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</si>
  <si>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</si>
  <si>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</si>
  <si>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</si>
  <si>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</si>
  <si>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</si>
  <si>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</si>
  <si>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</si>
  <si>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</si>
  <si>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</si>
  <si>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</si>
  <si>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</si>
  <si>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</si>
  <si>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</si>
  <si>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</si>
  <si>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</si>
  <si>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</si>
  <si>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</si>
  <si>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</si>
  <si>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</si>
  <si>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</si>
  <si>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</si>
  <si>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</si>
  <si>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</si>
  <si>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</si>
  <si>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</si>
  <si>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</si>
  <si>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</si>
  <si>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</si>
  <si>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</si>
  <si>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</si>
  <si>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</si>
  <si>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</si>
  <si>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</si>
  <si>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</si>
  <si>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</si>
  <si>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</si>
  <si>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</si>
  <si>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</si>
  <si>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</si>
  <si>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</si>
  <si>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</si>
  <si>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</si>
  <si>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</si>
  <si>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</si>
  <si>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</si>
  <si>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</si>
  <si>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</si>
  <si>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</si>
  <si>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</si>
  <si>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</si>
  <si>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</si>
  <si>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</si>
  <si>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</si>
  <si>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</si>
  <si>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</si>
  <si>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</si>
  <si>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</si>
  <si>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</si>
  <si>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</si>
  <si>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</si>
  <si>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</si>
  <si>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</si>
  <si>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</si>
  <si>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</si>
  <si>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</si>
  <si>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</si>
  <si>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</si>
  <si>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</si>
  <si>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</si>
  <si>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</si>
  <si>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</si>
  <si>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</si>
  <si>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</si>
  <si>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</si>
  <si>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</si>
  <si>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</si>
  <si>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</si>
  <si>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</si>
  <si>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</si>
  <si>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</si>
  <si>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</si>
  <si>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</si>
  <si>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</si>
  <si>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</si>
  <si>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</si>
  <si>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</si>
  <si>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</si>
  <si>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</si>
  <si>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</si>
  <si>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</si>
  <si>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</si>
  <si>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</si>
  <si>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</si>
  <si>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</si>
  <si>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</si>
  <si>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</si>
  <si>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</si>
  <si>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</si>
  <si>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</si>
  <si>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</si>
  <si>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</si>
  <si>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</si>
  <si>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</si>
  <si>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</si>
  <si>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</si>
  <si>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</si>
  <si>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</si>
  <si>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</si>
  <si>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</si>
  <si>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</si>
  <si>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</si>
  <si>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</si>
  <si>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</si>
  <si>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</si>
  <si>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</si>
  <si>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</si>
  <si>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</si>
  <si>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</si>
  <si>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</si>
  <si>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</si>
  <si>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</si>
  <si>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</si>
  <si>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</si>
  <si>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</si>
  <si>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</si>
  <si>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</si>
  <si>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</si>
  <si>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</si>
  <si>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</si>
  <si>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</si>
  <si>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</si>
  <si>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</si>
  <si>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</si>
  <si>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</si>
  <si>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</si>
  <si>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</si>
  <si>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</si>
  <si>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</si>
  <si>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</si>
  <si>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</si>
  <si>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</si>
  <si>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</si>
  <si>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</si>
  <si>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</si>
  <si>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</si>
  <si>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</si>
  <si>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</si>
  <si>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</si>
  <si>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</si>
  <si>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</si>
  <si>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</si>
  <si>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</si>
  <si>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</si>
  <si>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</si>
  <si>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</si>
  <si>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</si>
  <si>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</si>
  <si>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</si>
  <si>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</si>
  <si>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</si>
  <si>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</si>
  <si>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</si>
  <si>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</si>
  <si>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</si>
  <si>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</si>
  <si>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</si>
  <si>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</si>
  <si>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</si>
  <si>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</si>
  <si>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</si>
  <si>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</si>
  <si>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</si>
  <si>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</si>
  <si>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</si>
  <si>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</si>
  <si>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</si>
  <si>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</si>
  <si>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</si>
  <si>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</si>
  <si>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</si>
  <si>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</si>
  <si>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</si>
  <si>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</si>
  <si>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</si>
  <si>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</si>
  <si>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</si>
  <si>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</si>
  <si>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</si>
  <si>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</si>
  <si>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</si>
  <si>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</si>
  <si>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</si>
  <si>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</si>
  <si>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</si>
  <si>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</si>
  <si>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</si>
  <si>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</si>
  <si>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</si>
  <si>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</si>
  <si>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</si>
  <si>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</si>
  <si>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</si>
  <si>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</si>
  <si>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</si>
  <si>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</si>
  <si>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</si>
  <si>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</si>
  <si>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</si>
  <si>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</si>
  <si>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</si>
  <si>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</si>
  <si>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</si>
  <si>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</si>
  <si>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</si>
  <si>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</si>
  <si>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</si>
  <si>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</si>
  <si>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</si>
  <si>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</si>
  <si>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</si>
  <si>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</si>
  <si>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</si>
  <si>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</si>
  <si>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</si>
  <si>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</si>
  <si>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</si>
  <si>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</si>
  <si>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</si>
  <si>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</si>
  <si>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</si>
  <si>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</si>
  <si>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</si>
  <si>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</si>
  <si>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</si>
  <si>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</si>
  <si>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</si>
  <si>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</si>
  <si>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</si>
  <si>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</si>
  <si>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</si>
  <si>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</si>
  <si>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</si>
  <si>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</si>
  <si>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</si>
  <si>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</si>
  <si>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</si>
  <si>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</si>
  <si>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</si>
  <si>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</si>
  <si>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</si>
  <si>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</si>
  <si>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</si>
  <si>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</si>
  <si>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</si>
  <si>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</si>
  <si>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</si>
  <si>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</si>
  <si>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</si>
  <si>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</si>
  <si>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</si>
  <si>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</si>
  <si>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</si>
  <si>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</si>
  <si>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</si>
  <si>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</si>
  <si>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</si>
  <si>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</si>
  <si>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</si>
  <si>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</si>
  <si>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</si>
  <si>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</si>
  <si>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</si>
  <si>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</si>
  <si>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</si>
  <si>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</si>
  <si>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</si>
  <si>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</si>
  <si>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</si>
  <si>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</si>
  <si>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</si>
  <si>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</si>
  <si>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</si>
  <si>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</si>
  <si>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</si>
  <si>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</si>
  <si>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</si>
  <si>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</si>
  <si>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</si>
  <si>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</si>
  <si>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</si>
  <si>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</si>
  <si>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</si>
  <si>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</si>
  <si>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</si>
  <si>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</si>
  <si>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</si>
  <si>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</si>
  <si>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</si>
  <si>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</si>
  <si>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</si>
  <si>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</si>
  <si>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</si>
  <si>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</si>
  <si>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</si>
  <si>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</si>
  <si>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</si>
  <si>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</si>
  <si>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</si>
  <si>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</si>
  <si>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</si>
  <si>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</si>
  <si>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</si>
  <si>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</si>
  <si>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</si>
  <si>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</si>
  <si>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</si>
  <si>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</si>
  <si>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</si>
  <si>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</si>
  <si>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</si>
  <si>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</si>
  <si>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</si>
  <si>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</si>
  <si>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</si>
  <si>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</si>
  <si>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</si>
  <si>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</si>
  <si>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</si>
  <si>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</si>
  <si>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</si>
  <si>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</si>
  <si>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</si>
  <si>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</si>
  <si>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</si>
  <si>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</si>
  <si>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</si>
  <si>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</si>
  <si>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</si>
  <si>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</si>
  <si>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</si>
  <si>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</si>
  <si>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</si>
  <si>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</si>
  <si>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</si>
  <si>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</si>
  <si>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</si>
  <si>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</si>
  <si>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</si>
  <si>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</si>
  <si>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</si>
  <si>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</si>
  <si>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</si>
  <si>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</si>
  <si>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</si>
  <si>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</si>
  <si>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</si>
  <si>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</si>
  <si>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</si>
  <si>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</si>
  <si>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</si>
  <si>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</si>
  <si>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</si>
  <si>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</si>
  <si>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</si>
  <si>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</si>
  <si>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</si>
  <si>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</si>
  <si>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</si>
  <si>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</si>
  <si>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</si>
  <si>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</si>
  <si>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</si>
  <si>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</si>
  <si>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</si>
  <si>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</si>
  <si>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</si>
  <si>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</si>
  <si>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</si>
  <si>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</si>
  <si>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</si>
  <si>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</si>
  <si>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</si>
  <si>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</si>
  <si>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</si>
  <si>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</si>
  <si>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</si>
  <si>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</si>
  <si>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</si>
  <si>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</si>
  <si>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</si>
  <si>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</si>
  <si>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</si>
  <si>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</si>
  <si>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</si>
  <si>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</si>
  <si>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</si>
  <si>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</si>
  <si>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</si>
  <si>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</si>
  <si>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</si>
  <si>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</si>
  <si>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</si>
  <si>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</si>
  <si>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</si>
  <si>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</si>
  <si>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</si>
  <si>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</si>
  <si>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</si>
  <si>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</si>
  <si>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</si>
  <si>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</si>
  <si>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</si>
  <si>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</si>
  <si>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</si>
  <si>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</si>
  <si>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</si>
  <si>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</si>
  <si>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</si>
  <si>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</si>
  <si>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</si>
  <si>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</si>
  <si>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</si>
  <si>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</si>
  <si>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</si>
  <si>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</si>
  <si>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</si>
  <si>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</si>
  <si>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</si>
  <si>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</si>
  <si>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</si>
  <si>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</si>
  <si>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</si>
  <si>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</si>
  <si>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</si>
  <si>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</si>
  <si>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</si>
  <si>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</si>
  <si>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</si>
  <si>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</si>
  <si>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</si>
  <si>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</si>
  <si>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</si>
  <si>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</si>
  <si>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</si>
  <si>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</si>
  <si>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</si>
  <si>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</si>
  <si>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</si>
  <si>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</si>
  <si>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</si>
  <si>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</si>
  <si>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</si>
  <si>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</si>
  <si>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</si>
  <si>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</si>
  <si>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</si>
  <si>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</si>
  <si>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</si>
  <si>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</si>
  <si>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</si>
  <si>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</si>
  <si>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</si>
  <si>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</si>
  <si>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</si>
  <si>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</si>
  <si>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</si>
  <si>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</si>
  <si>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</si>
  <si>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</si>
  <si>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</si>
  <si>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</si>
  <si>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</si>
  <si>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</si>
  <si>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</si>
  <si>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</si>
  <si>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</si>
  <si>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</si>
  <si>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</si>
  <si>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</si>
  <si>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</si>
  <si>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</si>
  <si>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</si>
  <si>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</si>
  <si>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</si>
  <si>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</si>
  <si>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</si>
  <si>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</si>
  <si>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</si>
  <si>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</si>
  <si>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</si>
  <si>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</si>
  <si>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</si>
  <si>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</si>
  <si>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</si>
  <si>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</si>
  <si>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</si>
  <si>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</si>
  <si>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</si>
  <si>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</si>
  <si>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</si>
  <si>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</si>
  <si>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</si>
  <si>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</si>
  <si>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</si>
  <si>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</si>
  <si>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</si>
  <si>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</si>
  <si>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</si>
  <si>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</si>
  <si>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</si>
  <si>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</si>
  <si>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</si>
  <si>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</si>
  <si>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</si>
  <si>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</si>
  <si>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</si>
  <si>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</si>
  <si>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</si>
  <si>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</si>
  <si>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</si>
  <si>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</si>
  <si>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</si>
  <si>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</si>
  <si>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</si>
  <si>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</si>
  <si>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</si>
  <si>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</si>
  <si>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</si>
  <si>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</si>
  <si>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</si>
  <si>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</si>
  <si>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</si>
  <si>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</si>
  <si>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</si>
  <si>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</si>
  <si>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</si>
  <si>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</si>
  <si>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</si>
  <si>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</si>
  <si>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</si>
  <si>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</si>
  <si>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</si>
  <si>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</si>
  <si>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</si>
  <si>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</si>
  <si>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</si>
  <si>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</si>
  <si>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</si>
  <si>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</si>
  <si>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</si>
  <si>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</si>
  <si>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</si>
  <si>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</si>
  <si>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</si>
  <si>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</si>
  <si>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</si>
  <si>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</si>
  <si>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</si>
  <si>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</si>
  <si>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</si>
  <si>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</si>
  <si>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</si>
  <si>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</si>
  <si>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</si>
  <si>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</si>
  <si>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</si>
  <si>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</si>
  <si>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</si>
  <si>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</si>
  <si>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</si>
  <si>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</si>
  <si>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</si>
  <si>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</si>
  <si>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</si>
  <si>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</si>
  <si>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</si>
  <si>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</si>
  <si>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</si>
  <si>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</si>
  <si>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</si>
  <si>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</si>
  <si>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</si>
  <si>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</si>
  <si>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</si>
  <si>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</si>
  <si>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</si>
  <si>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</si>
  <si>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</si>
  <si>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</si>
  <si>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</si>
  <si>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</si>
  <si>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</si>
  <si>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</si>
  <si>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</si>
  <si>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</si>
  <si>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</si>
  <si>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</si>
  <si>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</si>
  <si>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</si>
  <si>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</si>
  <si>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</si>
  <si>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</si>
  <si>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</si>
  <si>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</si>
  <si>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</si>
  <si>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</si>
  <si>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</si>
  <si>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</si>
  <si>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</si>
  <si>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</si>
  <si>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</si>
  <si>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</si>
  <si>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</si>
  <si>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</si>
  <si>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</si>
  <si>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</si>
  <si>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</si>
  <si>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</si>
  <si>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</si>
  <si>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</si>
  <si>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</si>
  <si>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</si>
  <si>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</si>
  <si>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</si>
  <si>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</si>
  <si>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</si>
  <si>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</si>
  <si>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</si>
  <si>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</si>
  <si>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</si>
  <si>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</si>
  <si>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</si>
  <si>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</si>
  <si>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</si>
  <si>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</si>
  <si>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</si>
  <si>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</si>
  <si>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</si>
  <si>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</si>
  <si>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</si>
  <si>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</si>
  <si>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</si>
  <si>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</si>
  <si>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</si>
  <si>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</si>
  <si>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</si>
  <si>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</si>
  <si>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</si>
  <si>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</si>
  <si>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</si>
  <si>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</si>
  <si>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</si>
  <si>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</si>
  <si>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</si>
  <si>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</si>
  <si>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</si>
  <si>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</si>
  <si>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</si>
  <si>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</si>
  <si>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</si>
  <si>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</si>
  <si>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</si>
  <si>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</si>
  <si>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</si>
  <si>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</si>
  <si>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</si>
  <si>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</si>
  <si>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</si>
  <si>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</si>
  <si>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</si>
  <si>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</si>
  <si>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</si>
  <si>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</si>
  <si>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</si>
  <si>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</si>
  <si>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</si>
  <si>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</si>
  <si>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</si>
  <si>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</si>
  <si>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</si>
  <si>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</si>
  <si>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</si>
  <si>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</si>
  <si>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</si>
  <si>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</si>
  <si>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</si>
  <si>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</si>
  <si>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</si>
  <si>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</si>
  <si>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</si>
  <si>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</si>
  <si>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</si>
  <si>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</si>
  <si>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</si>
  <si>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</si>
  <si>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</si>
  <si>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</si>
  <si>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</si>
  <si>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</si>
  <si>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</si>
  <si>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</si>
  <si>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</si>
  <si>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</si>
  <si>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</si>
  <si>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</si>
  <si>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</si>
  <si>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</si>
  <si>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</si>
  <si>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</si>
  <si>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</si>
  <si>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</si>
  <si>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</si>
  <si>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</si>
  <si>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</si>
  <si>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</si>
  <si>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</si>
  <si>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</si>
  <si>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</si>
  <si>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</si>
  <si>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</si>
  <si>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</si>
  <si>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</si>
  <si>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</si>
  <si>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</si>
  <si>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</si>
  <si>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</si>
  <si>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</si>
  <si>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</si>
  <si>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</si>
  <si>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</si>
  <si>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</si>
  <si>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</si>
  <si>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</si>
  <si>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</si>
  <si>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</si>
  <si>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</si>
  <si>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</si>
  <si>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</si>
  <si>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</si>
  <si>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</si>
  <si>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</si>
  <si>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</si>
  <si>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</si>
  <si>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</si>
  <si>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</si>
  <si>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</si>
  <si>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</si>
  <si>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</si>
  <si>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</si>
  <si>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</si>
  <si>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</si>
  <si>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</si>
  <si>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</si>
  <si>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</si>
  <si>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</si>
  <si>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</si>
  <si>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</si>
  <si>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</si>
  <si>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</si>
  <si>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</si>
  <si>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</si>
  <si>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</si>
  <si>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</si>
  <si>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</si>
  <si>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</si>
  <si>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</si>
  <si>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</si>
  <si>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</si>
  <si>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</si>
  <si>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</si>
  <si>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</si>
  <si>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</si>
  <si>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</si>
  <si>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</si>
  <si>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</si>
  <si>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</si>
  <si>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</si>
  <si>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</si>
  <si>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</si>
  <si>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</si>
  <si>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</si>
  <si>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</si>
  <si>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</si>
  <si>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</si>
  <si>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</si>
  <si>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</si>
  <si>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</si>
  <si>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</si>
  <si>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</si>
  <si>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</si>
  <si>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</si>
  <si>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</si>
  <si>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</si>
  <si>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</si>
  <si>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</si>
  <si>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</si>
  <si>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</si>
  <si>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</si>
  <si>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</si>
  <si>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</si>
  <si>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</si>
  <si>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</si>
  <si>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</si>
  <si>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</si>
  <si>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</si>
  <si>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</si>
  <si>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</si>
  <si>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</si>
  <si>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</si>
  <si>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</si>
  <si>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</si>
  <si>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</si>
  <si>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</si>
  <si>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</si>
  <si>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</si>
  <si>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</si>
  <si>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</si>
  <si>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</si>
  <si>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</si>
  <si>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</si>
  <si>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</si>
  <si>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</si>
  <si>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</si>
  <si>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</si>
  <si>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</si>
  <si>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</si>
  <si>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</si>
  <si>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</si>
  <si>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</si>
  <si>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</si>
  <si>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</si>
  <si>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</si>
  <si>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</si>
  <si>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</si>
  <si>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</si>
  <si>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</si>
  <si>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</si>
  <si>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</si>
  <si>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</si>
  <si>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</si>
  <si>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</si>
  <si>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</si>
  <si>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</si>
  <si>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</si>
  <si>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</si>
  <si>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</si>
  <si>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</si>
  <si>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</si>
  <si>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</si>
  <si>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</si>
  <si>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</si>
  <si>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</si>
  <si>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</si>
  <si>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</si>
  <si>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</si>
  <si>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</si>
  <si>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</si>
  <si>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</si>
  <si>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</si>
  <si>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</si>
  <si>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</si>
  <si>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</si>
  <si>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</si>
  <si>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</si>
  <si>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</si>
  <si>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</si>
  <si>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</si>
  <si>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</si>
  <si>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</si>
  <si>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</si>
  <si>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</si>
  <si>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</si>
  <si>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</si>
  <si>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</si>
  <si>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</si>
  <si>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</si>
  <si>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</si>
  <si>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</si>
  <si>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</si>
  <si>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</si>
  <si>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</si>
  <si>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</si>
  <si>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</si>
  <si>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</si>
  <si>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</si>
  <si>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</si>
  <si>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</si>
  <si>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</si>
  <si>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</si>
  <si>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</si>
  <si>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</si>
  <si>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</si>
  <si>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</si>
  <si>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</si>
  <si>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</si>
  <si>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</si>
  <si>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</si>
  <si>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</si>
  <si>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</si>
  <si>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</si>
  <si>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</si>
  <si>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</si>
  <si>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</si>
  <si>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</si>
  <si>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</si>
  <si>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</si>
  <si>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</si>
  <si>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</si>
  <si>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</si>
  <si>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</si>
  <si>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</si>
  <si>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</si>
  <si>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</si>
  <si>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</si>
  <si>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</si>
  <si>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</si>
  <si>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</si>
  <si>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</si>
  <si>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</si>
  <si>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</si>
  <si>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</si>
  <si>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</si>
  <si>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</si>
  <si>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</si>
  <si>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</si>
  <si>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</si>
  <si>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</si>
  <si>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</si>
  <si>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</si>
  <si>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</si>
  <si>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</si>
  <si>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</si>
  <si>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</si>
  <si>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</si>
  <si>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</si>
  <si>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</si>
  <si>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</si>
  <si>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</si>
  <si>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</si>
  <si>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</si>
  <si>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</si>
  <si>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</si>
  <si>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</si>
  <si>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</si>
  <si>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</si>
  <si>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</si>
  <si>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</si>
  <si>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</si>
  <si>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</si>
  <si>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</si>
  <si>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</si>
  <si>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</si>
  <si>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</si>
  <si>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</si>
  <si>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</si>
  <si>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</si>
  <si>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</si>
  <si>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</si>
  <si>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</si>
  <si>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</si>
  <si>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</si>
  <si>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</si>
  <si>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</si>
  <si>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</si>
  <si>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</si>
  <si>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</si>
  <si>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</si>
  <si>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</si>
  <si>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</si>
  <si>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</si>
  <si>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</si>
  <si>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</si>
  <si>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</si>
  <si>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</si>
  <si>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</si>
  <si>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</si>
  <si>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</si>
  <si>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</si>
  <si>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</si>
  <si>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</si>
  <si>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</si>
  <si>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</si>
  <si>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</si>
  <si>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</si>
  <si>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</si>
  <si>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</si>
  <si>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</si>
  <si>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</si>
  <si>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</si>
  <si>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</si>
  <si>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</si>
  <si>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</si>
  <si>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</si>
  <si>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</si>
  <si>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</si>
  <si>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</si>
  <si>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</si>
  <si>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</si>
  <si>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</si>
  <si>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</si>
  <si>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</si>
  <si>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</si>
  <si>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</si>
  <si>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</si>
  <si>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</si>
  <si>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</si>
  <si>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</si>
  <si>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</si>
  <si>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</si>
  <si>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</si>
  <si>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</si>
  <si>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</si>
  <si>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</si>
  <si>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</si>
  <si>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</si>
  <si>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</si>
  <si>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</si>
  <si>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</si>
  <si>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</si>
  <si>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</si>
  <si>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</si>
  <si>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</si>
  <si>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</si>
  <si>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</si>
  <si>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</si>
  <si>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</si>
  <si>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</si>
  <si>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</si>
  <si>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</si>
  <si>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</si>
  <si>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</si>
  <si>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</si>
  <si>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</si>
  <si>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</si>
  <si>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</si>
  <si>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</si>
  <si>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</si>
  <si>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</si>
  <si>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</si>
  <si>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</si>
  <si>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</si>
  <si>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</si>
  <si>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</si>
  <si>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</si>
  <si>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</si>
  <si>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</si>
  <si>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</si>
  <si>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</si>
  <si>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</si>
  <si>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</si>
  <si>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</si>
  <si>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</si>
  <si>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</si>
  <si>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</si>
  <si>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</si>
  <si>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</si>
  <si>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</si>
  <si>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</si>
  <si>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</si>
  <si>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</si>
  <si>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</si>
  <si>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</si>
  <si>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</si>
  <si>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</si>
  <si>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</si>
  <si>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</si>
  <si>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</si>
  <si>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</si>
  <si>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</si>
  <si>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</si>
  <si>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</si>
  <si>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</si>
  <si>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</si>
  <si>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</si>
  <si>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</si>
  <si>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</si>
  <si>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</si>
  <si>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</si>
  <si>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</si>
  <si>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</si>
  <si>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</si>
  <si>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</si>
  <si>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</si>
  <si>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</si>
  <si>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</si>
  <si>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</si>
  <si>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</si>
  <si>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</si>
  <si>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</si>
  <si>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</si>
  <si>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</si>
  <si>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</si>
  <si>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</si>
  <si>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</si>
  <si>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</si>
  <si>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</si>
  <si>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</si>
  <si>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</si>
  <si>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</si>
  <si>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</si>
  <si>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</si>
  <si>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</si>
  <si>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</si>
  <si>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</si>
  <si>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</si>
  <si>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</si>
  <si>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</si>
  <si>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</si>
  <si>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</si>
  <si>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</si>
  <si>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</si>
  <si>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</si>
  <si>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</si>
  <si>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</si>
  <si>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</si>
  <si>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</si>
  <si>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</si>
  <si>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</si>
  <si>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</si>
  <si>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</si>
  <si>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</si>
  <si>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</si>
  <si>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</si>
  <si>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</si>
  <si>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</si>
  <si>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</si>
  <si>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</si>
  <si>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</si>
  <si>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</si>
  <si>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</si>
  <si>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</si>
  <si>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</si>
  <si>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</si>
  <si>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</si>
  <si>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</si>
  <si>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</si>
  <si>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</si>
  <si>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</si>
  <si>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</si>
  <si>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</si>
  <si>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</si>
  <si>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</si>
  <si>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</si>
  <si>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</si>
  <si>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</si>
  <si>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</si>
  <si>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</si>
  <si>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</si>
  <si>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</si>
  <si>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</si>
  <si>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</si>
  <si>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</si>
  <si>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</si>
  <si>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</si>
  <si>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</si>
  <si>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</si>
  <si>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</si>
  <si>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</si>
  <si>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</si>
  <si>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</si>
  <si>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</si>
  <si>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</si>
  <si>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</si>
  <si>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</si>
  <si>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</si>
  <si>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</si>
  <si>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</si>
  <si>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</si>
  <si>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</si>
  <si>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</si>
  <si>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</si>
  <si>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</si>
  <si>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</si>
  <si>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</si>
  <si>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</si>
  <si>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</si>
  <si>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</si>
  <si>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</si>
  <si>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</si>
  <si>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</si>
  <si>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</si>
  <si>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</si>
  <si>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</si>
  <si>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</si>
  <si>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</si>
  <si>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</si>
  <si>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</si>
  <si>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</si>
  <si>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</si>
  <si>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</si>
  <si>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</si>
  <si>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</si>
  <si>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</si>
  <si>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</si>
  <si>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</si>
  <si>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</si>
  <si>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</si>
  <si>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</si>
  <si>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</si>
  <si>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</si>
  <si>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</si>
  <si>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</si>
  <si>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</si>
  <si>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</si>
  <si>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</si>
  <si>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</si>
  <si>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</si>
  <si>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</si>
  <si>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</si>
  <si>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</si>
  <si>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</si>
  <si>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</si>
  <si>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</si>
  <si>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</si>
  <si>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</si>
  <si>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</si>
  <si>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</si>
  <si>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</si>
  <si>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</si>
  <si>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</si>
  <si>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</si>
  <si>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</si>
  <si>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</si>
  <si>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</si>
  <si>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</si>
  <si>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</si>
  <si>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</si>
  <si>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</si>
  <si>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</si>
  <si>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</si>
  <si>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</si>
  <si>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</si>
  <si>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</si>
  <si>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</si>
  <si>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</si>
  <si>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</si>
  <si>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</si>
  <si>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</si>
  <si>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</si>
  <si>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</si>
  <si>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</si>
  <si>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</si>
  <si>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</si>
  <si>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</si>
  <si>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</si>
  <si>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</si>
  <si>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</si>
  <si>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</si>
  <si>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</si>
  <si>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</si>
  <si>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</si>
  <si>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</si>
  <si>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</si>
  <si>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</si>
  <si>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</si>
  <si>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</si>
  <si>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</si>
  <si>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</si>
  <si>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</si>
  <si>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</si>
  <si>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</si>
  <si>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</si>
  <si>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</si>
  <si>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</si>
  <si>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</si>
  <si>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</si>
  <si>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</si>
  <si>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</si>
  <si>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</si>
  <si>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</si>
  <si>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</si>
  <si>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</si>
  <si>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</si>
  <si>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</si>
  <si>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</si>
  <si>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</si>
  <si>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</si>
  <si>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</si>
  <si>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</si>
  <si>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</si>
  <si>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</si>
  <si>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</si>
  <si>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</si>
  <si>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</si>
  <si>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</si>
  <si>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</si>
  <si>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</si>
  <si>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</si>
  <si>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</si>
  <si>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</si>
  <si>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</si>
  <si>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</si>
  <si>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</si>
  <si>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</si>
  <si>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</si>
  <si>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</si>
  <si>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</si>
  <si>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</si>
  <si>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</si>
  <si>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</si>
  <si>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</si>
  <si>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</si>
  <si>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</si>
  <si>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</si>
  <si>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</si>
  <si>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</si>
  <si>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</si>
  <si>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</si>
  <si>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</si>
  <si>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</si>
  <si>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</si>
  <si>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</si>
  <si>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</si>
  <si>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</si>
  <si>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</si>
  <si>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</si>
  <si>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</si>
  <si>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</si>
  <si>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</si>
  <si>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</si>
  <si>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</si>
  <si>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</si>
  <si>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</si>
  <si>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</si>
  <si>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</si>
  <si>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</si>
  <si>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</si>
  <si>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</si>
  <si>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</si>
  <si>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</si>
  <si>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</si>
  <si>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</si>
  <si>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</si>
  <si>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</si>
  <si>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</si>
  <si>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</si>
  <si>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</si>
  <si>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</si>
  <si>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</si>
  <si>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</si>
  <si>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</si>
  <si>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</si>
  <si>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</si>
  <si>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</si>
  <si>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</si>
  <si>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</si>
  <si>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</si>
  <si>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</si>
  <si>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</si>
  <si>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</si>
  <si>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</si>
  <si>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</si>
  <si>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</si>
  <si>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</si>
  <si>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</si>
  <si>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</si>
  <si>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</si>
  <si>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</si>
  <si>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</si>
  <si>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</si>
  <si>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</si>
  <si>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</si>
  <si>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</si>
  <si>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</si>
  <si>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</si>
  <si>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</si>
  <si>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</si>
  <si>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</si>
  <si>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</si>
  <si>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</si>
  <si>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</si>
  <si>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</si>
  <si>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</si>
  <si>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</si>
  <si>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</si>
  <si>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</si>
  <si>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</si>
  <si>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</si>
  <si>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</si>
  <si>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</si>
  <si>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</si>
  <si>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</si>
  <si>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</si>
  <si>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</si>
  <si>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</si>
  <si>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</si>
  <si>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</si>
  <si>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</si>
  <si>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</si>
  <si>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</si>
  <si>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</si>
  <si>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</si>
  <si>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</si>
  <si>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</si>
  <si>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</si>
  <si>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</si>
  <si>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</si>
  <si>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</si>
  <si>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</si>
  <si>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</si>
  <si>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</si>
  <si>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</si>
  <si>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</si>
  <si>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</si>
  <si>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</si>
  <si>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</si>
  <si>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</si>
  <si>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</si>
  <si>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</si>
  <si>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</si>
  <si>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</si>
  <si>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</si>
  <si>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</si>
  <si>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</si>
  <si>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</si>
  <si>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</si>
  <si>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</si>
  <si>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</si>
  <si>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</si>
  <si>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</si>
  <si>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</si>
  <si>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</si>
  <si>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</si>
  <si>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</si>
  <si>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</si>
  <si>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</si>
  <si>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</si>
  <si>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</si>
  <si>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</si>
  <si>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</si>
  <si>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</si>
  <si>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</si>
  <si>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</si>
  <si>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</si>
  <si>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</si>
  <si>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</si>
  <si>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</si>
  <si>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</si>
  <si>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</si>
  <si>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</si>
  <si>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</si>
  <si>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</si>
  <si>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</si>
  <si>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</si>
  <si>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</si>
  <si>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</si>
  <si>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</si>
  <si>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</si>
  <si>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</si>
  <si>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</si>
  <si>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</si>
  <si>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</si>
  <si>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</si>
  <si>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</si>
  <si>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</si>
  <si>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</si>
  <si>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</si>
  <si>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</si>
  <si>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</si>
  <si>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</si>
  <si>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</si>
  <si>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</si>
  <si>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</si>
  <si>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</si>
  <si>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</si>
  <si>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</si>
  <si>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</si>
  <si>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</si>
  <si>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</si>
  <si>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</si>
  <si>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</si>
  <si>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</si>
  <si>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</si>
  <si>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</si>
  <si>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</si>
  <si>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</si>
  <si>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</si>
  <si>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</si>
  <si>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</si>
  <si>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</si>
  <si>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</si>
  <si>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</si>
  <si>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</si>
  <si>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</si>
  <si>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</si>
  <si>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</si>
  <si>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</si>
  <si>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</si>
  <si>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</si>
  <si>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</si>
  <si>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</si>
  <si>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</si>
  <si>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</si>
  <si>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</si>
  <si>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</si>
  <si>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</si>
  <si>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</si>
  <si>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</si>
  <si>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</si>
  <si>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</si>
  <si>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</si>
  <si>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</si>
  <si>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</si>
  <si>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</si>
  <si>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</si>
  <si>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</si>
  <si>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</si>
  <si>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</si>
  <si>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</si>
  <si>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</si>
  <si>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</si>
  <si>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</si>
  <si>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</si>
  <si>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</si>
  <si>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</si>
  <si>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</si>
  <si>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</si>
  <si>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</si>
  <si>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</si>
  <si>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</si>
  <si>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</si>
  <si>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</si>
  <si>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</si>
  <si>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</si>
  <si>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</si>
  <si>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</si>
  <si>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</si>
  <si>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</si>
  <si>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</si>
  <si>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</si>
  <si>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</si>
  <si>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</si>
  <si>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</si>
  <si>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</si>
  <si>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</si>
  <si>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</si>
  <si>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</si>
  <si>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</si>
  <si>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</si>
  <si>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</si>
  <si>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</si>
  <si>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</si>
  <si>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</si>
  <si>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</si>
  <si>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</si>
  <si>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</si>
  <si>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</si>
  <si>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</si>
  <si>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</si>
  <si>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</si>
  <si>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</si>
  <si>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</si>
  <si>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</si>
  <si>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</si>
  <si>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</si>
  <si>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</si>
  <si>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</si>
  <si>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</si>
  <si>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</si>
  <si>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</si>
  <si>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</si>
  <si>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</si>
  <si>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</si>
  <si>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</si>
  <si>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</si>
  <si>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</si>
  <si>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</si>
  <si>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</si>
  <si>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</si>
  <si>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</si>
  <si>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</si>
  <si>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</si>
  <si>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</si>
  <si>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</si>
  <si>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</si>
  <si>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</si>
  <si>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</si>
  <si>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</si>
  <si>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</si>
  <si>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</si>
  <si>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</si>
  <si>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</si>
  <si>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</si>
  <si>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</si>
  <si>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</si>
  <si>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</si>
  <si>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</si>
  <si>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</si>
  <si>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</si>
  <si>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</si>
  <si>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</si>
  <si>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</si>
  <si>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</si>
  <si>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</si>
  <si>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</si>
  <si>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</si>
  <si>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</si>
  <si>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</si>
  <si>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</si>
  <si>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</si>
  <si>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</si>
  <si>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</si>
  <si>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</si>
  <si>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</si>
  <si>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</si>
  <si>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</si>
  <si>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</si>
  <si>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</si>
  <si>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</si>
  <si>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</si>
  <si>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</si>
  <si>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</si>
  <si>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</si>
  <si>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</si>
  <si>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</si>
  <si>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</si>
  <si>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</si>
  <si>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</si>
  <si>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</si>
  <si>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</si>
  <si>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</si>
  <si>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</si>
  <si>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</si>
  <si>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</si>
  <si>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</si>
  <si>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</si>
  <si>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</si>
  <si>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</si>
  <si>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</si>
  <si>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</si>
  <si>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</si>
  <si>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</si>
  <si>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</si>
  <si>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</si>
  <si>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</si>
  <si>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</si>
  <si>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</si>
  <si>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</si>
  <si>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</si>
  <si>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</si>
  <si>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</si>
  <si>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</si>
  <si>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</si>
  <si>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</si>
  <si>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</si>
  <si>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</si>
  <si>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</si>
  <si>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</si>
  <si>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</si>
  <si>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</si>
  <si>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</si>
  <si>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</si>
  <si>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</si>
  <si>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</si>
  <si>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</si>
  <si>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</si>
  <si>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</si>
  <si>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</si>
  <si>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</si>
  <si>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</si>
  <si>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</si>
  <si>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</si>
  <si>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</si>
  <si>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</si>
  <si>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</si>
  <si>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</si>
  <si>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</si>
  <si>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</si>
  <si>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</si>
  <si>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</si>
  <si>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</si>
  <si>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</si>
  <si>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</si>
  <si>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</si>
  <si>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</si>
  <si>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</si>
  <si>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</si>
  <si>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</si>
  <si>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</si>
  <si>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</si>
  <si>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</si>
  <si>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</si>
  <si>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</si>
  <si>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</si>
  <si>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</si>
  <si>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</si>
  <si>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</si>
  <si>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</si>
  <si>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</si>
  <si>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</si>
  <si>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</si>
  <si>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</si>
  <si>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</si>
  <si>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</si>
  <si>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</si>
  <si>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</si>
  <si>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</si>
  <si>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</si>
  <si>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</si>
  <si>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</si>
  <si>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</si>
  <si>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</si>
  <si>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</si>
  <si>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</si>
  <si>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</si>
  <si>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</si>
  <si>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</si>
  <si>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</si>
  <si>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</si>
  <si>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</si>
  <si>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</si>
  <si>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</si>
  <si>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</si>
  <si>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</si>
  <si>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</si>
  <si>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</si>
  <si>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</si>
  <si>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</si>
  <si>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</si>
  <si>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</si>
  <si>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</si>
  <si>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</si>
  <si>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</si>
  <si>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</si>
  <si>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</si>
  <si>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</si>
  <si>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</si>
  <si>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</si>
  <si>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</si>
  <si>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</si>
  <si>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</si>
  <si>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</si>
  <si>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</si>
  <si>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</si>
  <si>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</si>
  <si>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</si>
  <si>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</si>
  <si>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</si>
  <si>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</si>
  <si>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</si>
  <si>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</si>
  <si>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</si>
  <si>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</si>
  <si>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</si>
  <si>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</si>
  <si>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</si>
  <si>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</si>
  <si>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</si>
  <si>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</si>
  <si>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</si>
  <si>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</si>
  <si>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</si>
  <si>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</si>
  <si>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</si>
  <si>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</si>
  <si>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</si>
  <si>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</si>
  <si>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</si>
  <si>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</si>
  <si>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</si>
  <si>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</si>
  <si>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</si>
  <si>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</si>
  <si>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</si>
  <si>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</si>
  <si>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</si>
  <si>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</si>
  <si>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</si>
  <si>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</si>
  <si>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</si>
  <si>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</si>
  <si>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</si>
  <si>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</si>
  <si>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</si>
  <si>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</si>
  <si>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</si>
  <si>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</si>
  <si>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</si>
  <si>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</si>
  <si>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</si>
  <si>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</si>
  <si>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</si>
  <si>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</si>
  <si>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</si>
  <si>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</si>
  <si>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</si>
  <si>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</si>
  <si>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</si>
  <si>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</si>
  <si>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</si>
  <si>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</si>
  <si>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</si>
  <si>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</si>
  <si>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</si>
  <si>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</si>
  <si>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</si>
  <si>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</si>
  <si>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</si>
  <si>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</si>
  <si>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</si>
  <si>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</si>
  <si>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</si>
  <si>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</si>
  <si>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</si>
  <si>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</si>
  <si>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</si>
  <si>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</si>
  <si>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</si>
  <si>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</si>
  <si>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</si>
  <si>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</si>
  <si>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</si>
  <si>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</si>
  <si>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</si>
  <si>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</si>
  <si>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</si>
  <si>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</si>
  <si>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</si>
  <si>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</si>
  <si>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</si>
  <si>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</si>
  <si>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</si>
  <si>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</si>
  <si>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</si>
  <si>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</si>
  <si>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</si>
  <si>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</si>
  <si>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</si>
  <si>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</si>
  <si>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</si>
  <si>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</si>
  <si>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</si>
  <si>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</si>
  <si>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</si>
  <si>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</si>
  <si>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</si>
  <si>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</si>
  <si>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</si>
  <si>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</si>
  <si>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</si>
  <si>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</si>
  <si>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</si>
  <si>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</si>
  <si>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</si>
  <si>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</si>
  <si>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</si>
  <si>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</si>
  <si>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</si>
  <si>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</si>
  <si>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</si>
  <si>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</si>
  <si>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</si>
  <si>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</si>
  <si>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</si>
  <si>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</si>
  <si>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</si>
  <si>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</si>
  <si>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</si>
  <si>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</si>
  <si>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</si>
  <si>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</si>
  <si>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</si>
  <si>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</si>
  <si>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</si>
  <si>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</si>
  <si>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</si>
  <si>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</si>
  <si>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</si>
  <si>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</si>
  <si>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</si>
  <si>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</si>
  <si>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</si>
  <si>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</si>
  <si>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</si>
  <si>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</si>
  <si>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</si>
  <si>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</si>
  <si>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</si>
  <si>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</si>
  <si>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</si>
  <si>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</si>
  <si>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</si>
  <si>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</si>
  <si>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</si>
  <si>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</si>
  <si>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</si>
  <si>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</si>
  <si>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</si>
  <si>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</si>
  <si>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</si>
  <si>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</si>
  <si>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</si>
  <si>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</si>
  <si>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</si>
  <si>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</si>
  <si>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</si>
  <si>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</si>
  <si>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</si>
  <si>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</si>
  <si>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</si>
  <si>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</si>
  <si>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</si>
  <si>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</si>
  <si>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</si>
  <si>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</si>
  <si>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</si>
  <si>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</si>
  <si>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</si>
  <si>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</si>
  <si>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</si>
  <si>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</si>
  <si>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</si>
  <si>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</si>
  <si>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</si>
  <si>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</si>
  <si>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</si>
  <si>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</si>
  <si>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</si>
  <si>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</si>
  <si>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</si>
  <si>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</si>
  <si>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</si>
  <si>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</si>
  <si>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</si>
  <si>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</si>
  <si>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</si>
  <si>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</si>
  <si>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</si>
  <si>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</si>
  <si>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</si>
  <si>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</si>
  <si>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</si>
  <si>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</si>
  <si>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</si>
  <si>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</si>
  <si>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</si>
  <si>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</si>
  <si>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</si>
  <si>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</si>
  <si>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</si>
  <si>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</si>
  <si>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</si>
  <si>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</si>
  <si>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</si>
  <si>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</si>
  <si>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</si>
  <si>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</si>
  <si>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</si>
  <si>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</si>
  <si>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</si>
  <si>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</si>
  <si>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</si>
  <si>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</si>
  <si>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</si>
  <si>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</si>
  <si>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</si>
  <si>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</si>
  <si>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</si>
  <si>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</si>
  <si>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</si>
  <si>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</si>
  <si>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</si>
  <si>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</si>
  <si>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</si>
  <si>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</si>
  <si>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</si>
  <si>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</si>
  <si>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</si>
  <si>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</si>
  <si>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</si>
  <si>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</si>
  <si>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</si>
  <si>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</si>
  <si>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</si>
  <si>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</si>
  <si>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</si>
  <si>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</si>
  <si>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</si>
  <si>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</si>
  <si>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</si>
  <si>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</si>
  <si>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</si>
  <si>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</si>
  <si>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</si>
  <si>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</si>
  <si>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</si>
  <si>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</si>
  <si>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</si>
  <si>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</si>
  <si>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</si>
  <si>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</si>
  <si>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</si>
  <si>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</si>
  <si>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</si>
  <si>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</si>
  <si>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</si>
  <si>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</si>
  <si>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</si>
  <si>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</si>
  <si>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</si>
  <si>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</si>
  <si>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</si>
  <si>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</si>
  <si>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</si>
  <si>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</si>
  <si>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</si>
  <si>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</si>
  <si>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</si>
  <si>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</si>
  <si>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</si>
  <si>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</si>
  <si>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</si>
  <si>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</si>
  <si>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</si>
  <si>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</si>
  <si>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</si>
  <si>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</si>
  <si>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</si>
  <si>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</si>
  <si>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</si>
  <si>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</si>
  <si>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</si>
  <si>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</si>
  <si>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</si>
  <si>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</si>
  <si>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</si>
  <si>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</si>
  <si>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</si>
  <si>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</si>
  <si>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</si>
  <si>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</si>
  <si>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</si>
  <si>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</si>
  <si>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</si>
  <si>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</si>
  <si>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</si>
  <si>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</si>
  <si>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</si>
  <si>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</si>
  <si>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</si>
  <si>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</si>
  <si>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</si>
  <si>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</si>
  <si>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</si>
  <si>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</si>
  <si>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</si>
  <si>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</si>
  <si>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</si>
  <si>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</si>
  <si>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</si>
  <si>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</si>
  <si>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</si>
  <si>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</si>
  <si>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</si>
  <si>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</si>
  <si>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</si>
  <si>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</si>
  <si>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</si>
  <si>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</si>
  <si>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</si>
  <si>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</si>
  <si>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</si>
  <si>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</si>
  <si>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</si>
  <si>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</si>
  <si>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</si>
  <si>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</si>
  <si>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</si>
  <si>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</si>
  <si>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</si>
  <si>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</si>
  <si>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</si>
  <si>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</si>
  <si>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</si>
  <si>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</si>
  <si>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</si>
  <si>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</si>
  <si>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</si>
  <si>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</si>
  <si>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</si>
  <si>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</si>
  <si>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</si>
  <si>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</si>
  <si>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</si>
  <si>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</si>
  <si>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</si>
  <si>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</si>
  <si>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</si>
  <si>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</si>
  <si>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</si>
  <si>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</si>
  <si>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</si>
  <si>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</si>
  <si>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</si>
  <si>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</si>
  <si>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</si>
  <si>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</si>
  <si>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</si>
  <si>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</si>
  <si>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</si>
  <si>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</si>
  <si>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</si>
  <si>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</si>
  <si>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</si>
  <si>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</si>
  <si>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</si>
  <si>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</si>
  <si>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</si>
  <si>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</si>
  <si>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</si>
  <si>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</si>
  <si>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</si>
  <si>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</si>
  <si>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</si>
  <si>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</si>
  <si>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</si>
  <si>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</si>
  <si>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</si>
  <si>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</si>
  <si>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</si>
  <si>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</si>
  <si>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</si>
  <si>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</si>
  <si>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</si>
  <si>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</si>
  <si>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</si>
  <si>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</si>
  <si>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</si>
  <si>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</si>
  <si>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</si>
  <si>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</si>
  <si>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</si>
  <si>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</si>
  <si>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</si>
  <si>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</si>
  <si>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</si>
  <si>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</si>
  <si>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</si>
  <si>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</si>
  <si>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</si>
  <si>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</si>
  <si>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</si>
  <si>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</si>
  <si>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</si>
  <si>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</si>
  <si>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</si>
  <si>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</si>
  <si>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</si>
  <si>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</si>
  <si>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</si>
  <si>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</si>
  <si>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</si>
  <si>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</si>
  <si>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</si>
  <si>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</si>
  <si>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</si>
  <si>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</si>
  <si>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</si>
  <si>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</si>
  <si>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</si>
  <si>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</si>
  <si>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</si>
  <si>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</si>
  <si>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</si>
  <si>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</si>
  <si>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</si>
  <si>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</si>
  <si>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</si>
  <si>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</si>
  <si>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</si>
  <si>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</si>
  <si>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</si>
  <si>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</si>
  <si>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</si>
  <si>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</si>
  <si>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</si>
  <si>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</si>
  <si>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</si>
  <si>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</si>
  <si>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</si>
  <si>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</si>
  <si>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</si>
  <si>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</si>
  <si>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</si>
  <si>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</si>
  <si>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</si>
  <si>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</si>
  <si>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</si>
  <si>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</si>
  <si>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</si>
  <si>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</si>
  <si>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</si>
  <si>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</si>
  <si>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</si>
  <si>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</si>
  <si>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</si>
  <si>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</si>
  <si>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</si>
  <si>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</si>
  <si>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</si>
  <si>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</si>
  <si>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</si>
  <si>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</si>
  <si>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</si>
  <si>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</si>
  <si>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</si>
  <si>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</si>
  <si>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</si>
  <si>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</si>
  <si>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</si>
  <si>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</si>
  <si>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</si>
  <si>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</si>
  <si>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</si>
  <si>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</si>
  <si>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</si>
  <si>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</si>
  <si>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</si>
  <si>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</si>
  <si>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</si>
  <si>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</si>
  <si>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</si>
  <si>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</si>
  <si>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</si>
  <si>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</si>
  <si>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</si>
  <si>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</si>
  <si>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</si>
  <si>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</si>
  <si>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</si>
  <si>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</si>
  <si>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</si>
  <si>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</si>
  <si>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</si>
  <si>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</si>
  <si>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</si>
  <si>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</si>
  <si>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</si>
  <si>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</si>
  <si>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</si>
  <si>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</si>
  <si>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</si>
  <si>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</si>
  <si>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</si>
  <si>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</si>
  <si>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</si>
  <si>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</si>
  <si>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</si>
  <si>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</si>
  <si>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</si>
  <si>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</si>
  <si>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</si>
  <si>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</si>
  <si>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</si>
  <si>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</si>
  <si>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</si>
  <si>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</si>
  <si>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</si>
  <si>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</si>
  <si>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</si>
  <si>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</si>
  <si>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</si>
  <si>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</si>
  <si>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</si>
  <si>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</si>
  <si>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</si>
  <si>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</si>
  <si>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</si>
  <si>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</si>
  <si>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</si>
  <si>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</si>
  <si>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</si>
  <si>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</si>
  <si>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</si>
  <si>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</si>
  <si>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</si>
  <si>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</si>
  <si>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</si>
  <si>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</si>
  <si>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</si>
  <si>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</si>
  <si>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</si>
  <si>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</si>
  <si>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</si>
  <si>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</si>
  <si>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</si>
  <si>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</si>
  <si>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</si>
  <si>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</si>
  <si>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</si>
  <si>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</si>
  <si>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</si>
  <si>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</si>
  <si>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</si>
  <si>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</si>
  <si>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</si>
  <si>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</si>
  <si>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</si>
  <si>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</si>
  <si>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</si>
  <si>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</si>
  <si>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</si>
  <si>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</si>
  <si>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</si>
  <si>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</si>
  <si>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</si>
  <si>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</si>
  <si>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</si>
  <si>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</si>
  <si>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</si>
  <si>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</si>
  <si>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</si>
  <si>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</si>
  <si>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</si>
  <si>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</si>
  <si>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</si>
  <si>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</si>
  <si>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</si>
  <si>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</si>
  <si>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</si>
  <si>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</si>
  <si>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</si>
  <si>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</si>
  <si>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</si>
  <si>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</si>
  <si>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</si>
  <si>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</si>
  <si>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</si>
  <si>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</si>
  <si>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</si>
  <si>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</si>
  <si>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</si>
  <si>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</si>
  <si>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</si>
  <si>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</si>
  <si>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</si>
  <si>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</si>
  <si>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</si>
  <si>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</si>
  <si>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</si>
  <si>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</si>
  <si>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</si>
  <si>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</si>
  <si>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</si>
  <si>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</si>
  <si>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</si>
  <si>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</si>
  <si>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</si>
  <si>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</si>
  <si>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</si>
  <si>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</si>
  <si>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</si>
  <si>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</si>
  <si>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</si>
  <si>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</si>
  <si>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</si>
  <si>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</si>
  <si>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</si>
  <si>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</si>
  <si>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</si>
  <si>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</si>
  <si>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</si>
  <si>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</si>
  <si>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</si>
  <si>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</si>
  <si>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</si>
  <si>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</si>
  <si>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</si>
  <si>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</si>
  <si>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</si>
  <si>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</si>
  <si>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</si>
  <si>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</si>
  <si>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</si>
  <si>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</si>
  <si>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</si>
  <si>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</si>
  <si>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</si>
  <si>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</si>
  <si>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</si>
  <si>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</si>
  <si>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</si>
  <si>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</si>
  <si>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</si>
  <si>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</si>
  <si>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</si>
  <si>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</si>
  <si>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</si>
  <si>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</si>
  <si>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</si>
  <si>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</si>
  <si>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</si>
  <si>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</si>
  <si>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</si>
  <si>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</si>
  <si>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</si>
  <si>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</si>
  <si>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</si>
  <si>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</si>
  <si>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</si>
  <si>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</si>
  <si>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</si>
  <si>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</si>
  <si>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</si>
  <si>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</si>
  <si>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</si>
  <si>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</si>
  <si>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</si>
  <si>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</si>
  <si>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</si>
  <si>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</si>
  <si>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</si>
  <si>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</si>
  <si>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</si>
  <si>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</si>
  <si>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</si>
  <si>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</si>
  <si>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</si>
  <si>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</si>
  <si>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</si>
  <si>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</si>
  <si>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</si>
  <si>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</si>
  <si>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</si>
  <si>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</si>
  <si>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</si>
  <si>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</si>
  <si>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</si>
  <si>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</si>
  <si>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</si>
  <si>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</si>
  <si>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</si>
  <si>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</si>
  <si>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</si>
  <si>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</si>
  <si>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</si>
  <si>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</si>
  <si>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</si>
  <si>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</si>
  <si>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</si>
  <si>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</si>
  <si>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</si>
  <si>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</si>
  <si>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</si>
  <si>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</si>
  <si>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</si>
  <si>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</si>
  <si>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</si>
  <si>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</si>
  <si>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</si>
  <si>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</si>
  <si>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</si>
  <si>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</si>
  <si>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</si>
  <si>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</si>
  <si>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</si>
  <si>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</si>
  <si>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</si>
  <si>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</si>
  <si>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</si>
  <si>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</si>
  <si>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</si>
  <si>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</si>
  <si>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</si>
  <si>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</si>
  <si>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</si>
  <si>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</si>
  <si>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</si>
  <si>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</si>
  <si>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</si>
  <si>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</si>
  <si>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</si>
  <si>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</si>
  <si>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</si>
  <si>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</si>
  <si>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</si>
  <si>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</si>
  <si>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</si>
  <si>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</si>
  <si>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</si>
  <si>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</si>
  <si>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</si>
  <si>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</si>
  <si>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</si>
  <si>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</si>
  <si>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</si>
  <si>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</si>
  <si>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</si>
  <si>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</si>
  <si>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</si>
  <si>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</si>
  <si>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</si>
  <si>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</si>
  <si>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</si>
  <si>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</si>
  <si>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</si>
  <si>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</si>
  <si>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</si>
  <si>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</si>
  <si>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</si>
  <si>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</si>
  <si>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</si>
  <si>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</si>
  <si>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</si>
  <si>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</si>
  <si>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</si>
  <si>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</si>
  <si>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</si>
  <si>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</si>
  <si>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</si>
  <si>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</si>
  <si>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</si>
  <si>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</si>
  <si>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</si>
  <si>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</si>
  <si>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</si>
  <si>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</si>
  <si>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</si>
  <si>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</si>
  <si>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</si>
  <si>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</si>
  <si>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</si>
  <si>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</si>
  <si>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</si>
  <si>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</si>
  <si>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</si>
  <si>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</si>
  <si>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</si>
  <si>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</si>
  <si>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</si>
  <si>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</si>
  <si>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</si>
  <si>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</si>
  <si>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</si>
  <si>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</si>
  <si>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</si>
  <si>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</si>
  <si>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</si>
  <si>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</si>
  <si>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</si>
  <si>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</si>
  <si>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</si>
  <si>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</si>
  <si>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</si>
  <si>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</si>
  <si>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</si>
  <si>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</si>
  <si>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</si>
  <si>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</si>
  <si>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</si>
  <si>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</si>
  <si>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</si>
  <si>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</si>
  <si>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</si>
  <si>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</si>
  <si>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</si>
  <si>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</si>
  <si>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</si>
  <si>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</si>
  <si>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</si>
  <si>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</si>
  <si>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</si>
  <si>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</si>
  <si>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</si>
  <si>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</si>
  <si>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</si>
  <si>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</si>
  <si>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</si>
  <si>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</si>
  <si>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</si>
  <si>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</si>
  <si>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</si>
  <si>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</si>
  <si>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</si>
  <si>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</si>
  <si>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</si>
  <si>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</si>
  <si>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</si>
  <si>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</si>
  <si>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</si>
  <si>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</si>
  <si>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</si>
  <si>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</si>
  <si>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</si>
  <si>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</si>
  <si>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</si>
  <si>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</si>
  <si>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</si>
  <si>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</si>
  <si>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</si>
  <si>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</si>
  <si>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</si>
  <si>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</si>
  <si>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</si>
  <si>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</si>
  <si>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</si>
  <si>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</si>
  <si>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</si>
  <si>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</si>
  <si>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</si>
  <si>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</si>
  <si>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</si>
  <si>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</si>
  <si>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</si>
  <si>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</si>
  <si>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</si>
  <si>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</si>
  <si>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</si>
  <si>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</si>
  <si>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</si>
  <si>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</si>
  <si>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</si>
  <si>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</si>
  <si>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</si>
  <si>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</si>
  <si>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</si>
  <si>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</si>
  <si>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</si>
  <si>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</si>
  <si>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</si>
  <si>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</si>
  <si>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</si>
  <si>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</si>
  <si>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</si>
  <si>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</si>
  <si>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</si>
  <si>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</si>
  <si>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</si>
  <si>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</si>
  <si>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</si>
  <si>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</si>
  <si>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</si>
  <si>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</si>
  <si>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</si>
  <si>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</si>
  <si>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</si>
  <si>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</si>
  <si>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</si>
  <si>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</si>
  <si>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</si>
  <si>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</si>
  <si>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</si>
  <si>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</si>
  <si>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</si>
  <si>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</si>
  <si>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</si>
  <si>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</si>
  <si>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</si>
  <si>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</si>
  <si>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</si>
  <si>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</si>
  <si>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</si>
  <si>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</si>
  <si>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</si>
  <si>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</si>
  <si>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</si>
  <si>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</si>
  <si>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</si>
  <si>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</si>
  <si>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</si>
  <si>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</si>
  <si>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</si>
  <si>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</si>
  <si>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</si>
  <si>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</si>
  <si>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</si>
  <si>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</si>
  <si>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</si>
  <si>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</si>
  <si>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</si>
  <si>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</si>
  <si>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</si>
  <si>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</si>
  <si>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</si>
  <si>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</si>
  <si>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</si>
  <si>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</si>
  <si>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</si>
  <si>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</si>
  <si>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</si>
  <si>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</si>
  <si>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</si>
  <si>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</si>
  <si>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</si>
  <si>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</si>
  <si>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</si>
  <si>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</si>
  <si>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</si>
  <si>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</si>
  <si>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</si>
  <si>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</si>
  <si>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</si>
  <si>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</si>
  <si>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</si>
  <si>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</si>
  <si>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</si>
  <si>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</si>
  <si>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</si>
  <si>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</si>
  <si>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</si>
  <si>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</si>
  <si>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</si>
  <si>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</si>
  <si>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</si>
  <si>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</si>
  <si>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</si>
  <si>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</si>
  <si>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</si>
  <si>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</si>
  <si>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</si>
  <si>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</si>
  <si>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</si>
  <si>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</si>
  <si>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</si>
  <si>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</si>
  <si>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</si>
  <si>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</si>
  <si>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</si>
  <si>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</si>
  <si>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</si>
  <si>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</si>
  <si>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</si>
  <si>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</si>
  <si>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</si>
  <si>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</si>
  <si>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</si>
  <si>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</si>
  <si>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</si>
  <si>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</si>
  <si>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</si>
  <si>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</si>
  <si>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</si>
  <si>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</si>
  <si>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</si>
  <si>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</si>
  <si>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</si>
  <si>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</si>
  <si>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</si>
  <si>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</si>
  <si>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</si>
  <si>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</si>
  <si>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</si>
  <si>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</si>
  <si>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</si>
  <si>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</si>
  <si>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</si>
  <si>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</si>
  <si>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</si>
  <si>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</si>
  <si>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</si>
  <si>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</si>
  <si>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</si>
  <si>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</si>
  <si>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</si>
  <si>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</si>
  <si>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</si>
  <si>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</si>
  <si>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</si>
  <si>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</si>
  <si>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</si>
  <si>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</si>
  <si>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</si>
  <si>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</si>
  <si>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</si>
  <si>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</si>
  <si>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</si>
  <si>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</si>
  <si>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</si>
  <si>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</si>
  <si>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</si>
  <si>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</si>
  <si>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</si>
  <si>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</si>
  <si>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</si>
  <si>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</si>
  <si>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</si>
  <si>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</si>
  <si>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</si>
  <si>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</si>
  <si>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</si>
  <si>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</si>
  <si>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</si>
  <si>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</si>
  <si>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</si>
  <si>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</si>
  <si>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</si>
  <si>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</si>
  <si>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</si>
  <si>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</si>
  <si>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</si>
  <si>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</si>
  <si>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</si>
  <si>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</si>
  <si>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</si>
  <si>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</si>
  <si>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</si>
  <si>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</si>
  <si>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</si>
  <si>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</si>
  <si>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</si>
  <si>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</si>
  <si>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</si>
  <si>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</si>
  <si>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</si>
  <si>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</si>
  <si>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</si>
  <si>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</si>
  <si>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</si>
  <si>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</si>
  <si>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</si>
  <si>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</si>
  <si>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</si>
  <si>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</si>
  <si>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</si>
  <si>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</si>
  <si>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</si>
  <si>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</si>
  <si>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</si>
  <si>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</si>
  <si>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</si>
  <si>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</si>
  <si>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</si>
  <si>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</si>
  <si>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</si>
  <si>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</si>
  <si>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</si>
  <si>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</si>
  <si>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</si>
  <si>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</si>
  <si>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</si>
  <si>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</si>
  <si>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</si>
  <si>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</si>
  <si>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</si>
  <si>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</si>
  <si>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</si>
  <si>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</si>
  <si>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</si>
  <si>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</si>
  <si>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</si>
  <si>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</si>
  <si>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</si>
  <si>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</si>
  <si>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</si>
  <si>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</si>
  <si>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</si>
  <si>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</si>
  <si>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</si>
  <si>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</si>
  <si>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</si>
  <si>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</si>
  <si>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</si>
  <si>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</si>
  <si>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</si>
  <si>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</si>
  <si>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</si>
  <si>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</si>
  <si>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</si>
  <si>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</si>
  <si>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</si>
  <si>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</si>
  <si>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</si>
  <si>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</si>
  <si>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</si>
  <si>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</si>
  <si>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</si>
  <si>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</si>
  <si>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</si>
  <si>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</si>
  <si>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</si>
  <si>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</si>
  <si>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</si>
  <si>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</si>
  <si>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</si>
  <si>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</si>
  <si>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</si>
  <si>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</si>
  <si>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</si>
  <si>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</si>
  <si>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</si>
  <si>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</si>
  <si>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</si>
  <si>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</si>
  <si>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</si>
  <si>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</si>
  <si>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</si>
  <si>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</si>
  <si>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</si>
  <si>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</si>
  <si>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</si>
  <si>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</si>
  <si>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</si>
  <si>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</si>
  <si>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</si>
  <si>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</si>
  <si>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</si>
  <si>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</si>
  <si>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</si>
  <si>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</si>
  <si>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</si>
  <si>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</si>
  <si>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</si>
  <si>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</si>
  <si>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</si>
  <si>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</si>
  <si>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</si>
  <si>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</si>
  <si>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</si>
  <si>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</si>
  <si>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</si>
  <si>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</si>
  <si>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</si>
  <si>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</si>
  <si>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</si>
  <si>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</si>
  <si>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</si>
  <si>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</si>
  <si>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</si>
  <si>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</si>
  <si>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</si>
  <si>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</si>
  <si>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</si>
  <si>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</si>
  <si>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</si>
  <si>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</si>
  <si>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</si>
  <si>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</si>
  <si>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</si>
  <si>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</si>
  <si>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</si>
  <si>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</si>
  <si>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</si>
  <si>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</si>
  <si>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</si>
  <si>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</si>
  <si>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</si>
  <si>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</si>
  <si>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</si>
  <si>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</si>
  <si>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</si>
  <si>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</si>
  <si>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</si>
  <si>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</si>
  <si>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</si>
  <si>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</si>
  <si>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</si>
  <si>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</si>
  <si>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</si>
  <si>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</si>
  <si>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</si>
  <si>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</si>
  <si>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</si>
  <si>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</si>
  <si>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</si>
  <si>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</si>
  <si>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</si>
  <si>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</si>
  <si>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</si>
  <si>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</si>
  <si>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</si>
  <si>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</si>
  <si>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</si>
  <si>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</si>
  <si>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</si>
  <si>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</si>
  <si>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</si>
  <si>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</si>
  <si>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</si>
  <si>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</si>
  <si>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</si>
  <si>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</si>
  <si>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</si>
  <si>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</si>
  <si>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</si>
  <si>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</si>
  <si>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</si>
  <si>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</si>
  <si>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</si>
  <si>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</si>
  <si>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</si>
  <si>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</si>
  <si>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</si>
  <si>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</si>
  <si>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</si>
  <si>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</si>
  <si>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</si>
  <si>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</si>
  <si>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</si>
  <si>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</si>
  <si>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</si>
  <si>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</si>
  <si>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</si>
  <si>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</si>
  <si>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</si>
  <si>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</si>
  <si>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</si>
  <si>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</si>
  <si>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</si>
  <si>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</si>
  <si>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</si>
  <si>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</si>
  <si>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</si>
  <si>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</si>
  <si>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</si>
  <si>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</si>
  <si>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</si>
  <si>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</si>
  <si>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</si>
  <si>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</si>
  <si>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</si>
  <si>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</si>
  <si>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</si>
  <si>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</si>
  <si>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</si>
  <si>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</si>
  <si>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</si>
  <si>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</si>
  <si>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</si>
  <si>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</si>
  <si>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</si>
  <si>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</si>
  <si>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</si>
  <si>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</si>
  <si>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</si>
  <si>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</si>
  <si>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</si>
  <si>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</si>
  <si>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</si>
  <si>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</si>
  <si>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</si>
  <si>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</si>
  <si>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</si>
  <si>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</si>
  <si>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</si>
  <si>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</si>
  <si>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</si>
  <si>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</si>
  <si>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</si>
  <si>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</si>
  <si>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</si>
  <si>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</si>
  <si>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</si>
  <si>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</si>
  <si>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</si>
  <si>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</si>
  <si>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</si>
  <si>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</si>
  <si>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</si>
  <si>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</si>
  <si>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</si>
  <si>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</si>
  <si>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</si>
  <si>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</si>
  <si>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</si>
  <si>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</si>
  <si>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</si>
  <si>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</si>
  <si>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</si>
  <si>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</si>
  <si>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</si>
  <si>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</si>
  <si>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</si>
  <si>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</si>
  <si>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</si>
  <si>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</si>
  <si>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</si>
  <si>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</si>
  <si>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</si>
  <si>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</si>
  <si>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</si>
  <si>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</si>
  <si>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</si>
  <si>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</si>
  <si>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</si>
  <si>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</si>
  <si>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</si>
  <si>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</si>
  <si>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</si>
  <si>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</si>
  <si>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</si>
  <si>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</si>
  <si>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</si>
  <si>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</si>
  <si>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</si>
  <si>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</si>
  <si>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</si>
  <si>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</si>
  <si>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</si>
  <si>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</si>
  <si>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</si>
  <si>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</si>
  <si>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</si>
  <si>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</si>
  <si>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</si>
  <si>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</si>
  <si>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</si>
  <si>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</si>
  <si>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</si>
  <si>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</si>
  <si>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</si>
  <si>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</si>
  <si>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</si>
  <si>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</si>
  <si>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</si>
  <si>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</si>
  <si>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</si>
  <si>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</si>
  <si>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</si>
  <si>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</si>
  <si>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</si>
  <si>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</si>
  <si>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</si>
  <si>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</si>
  <si>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</si>
  <si>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</si>
  <si>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</si>
  <si>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</si>
  <si>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</si>
  <si>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</si>
  <si>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</si>
  <si>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</si>
  <si>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</si>
  <si>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</si>
  <si>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</si>
  <si>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</si>
  <si>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</si>
  <si>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</si>
  <si>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</si>
  <si>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</si>
  <si>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</si>
  <si>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</si>
  <si>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</si>
  <si>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</si>
  <si>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</si>
  <si>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</si>
  <si>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</si>
  <si>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</si>
  <si>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</si>
  <si>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</si>
  <si>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</si>
  <si>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</si>
  <si>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</si>
  <si>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</si>
  <si>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</si>
  <si>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</si>
  <si>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</si>
  <si>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</si>
  <si>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</si>
  <si>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</si>
  <si>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</si>
  <si>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</si>
  <si>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</si>
  <si>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</si>
  <si>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</si>
  <si>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</si>
  <si>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</si>
  <si>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</si>
  <si>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</si>
  <si>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</si>
  <si>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</si>
  <si>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</si>
  <si>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</si>
  <si>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</si>
  <si>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</si>
  <si>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</si>
  <si>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</si>
  <si>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</si>
  <si>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</si>
  <si>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</si>
  <si>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</si>
  <si>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</si>
  <si>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</si>
  <si>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</si>
  <si>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</si>
  <si>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</si>
  <si>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</si>
  <si>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</si>
  <si>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</si>
  <si>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</si>
  <si>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</si>
  <si>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</si>
  <si>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</si>
  <si>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</si>
  <si>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</si>
  <si>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</si>
  <si>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</si>
  <si>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</si>
  <si>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</si>
  <si>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</si>
  <si>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</si>
  <si>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</si>
  <si>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</si>
  <si>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</si>
  <si>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</si>
  <si>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</si>
  <si>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</si>
  <si>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</si>
  <si>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</si>
  <si>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</si>
  <si>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</si>
  <si>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</si>
  <si>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</si>
  <si>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</si>
  <si>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</si>
  <si>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</si>
  <si>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</si>
  <si>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</si>
  <si>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</si>
  <si>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</si>
  <si>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</si>
  <si>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</si>
  <si>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</si>
  <si>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</si>
  <si>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</si>
  <si>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</si>
  <si>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</si>
  <si>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</si>
  <si>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</si>
  <si>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</si>
  <si>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</si>
  <si>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</si>
  <si>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</si>
  <si>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</si>
  <si>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</si>
  <si>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</si>
  <si>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</si>
  <si>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</si>
  <si>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</si>
  <si>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</si>
  <si>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</si>
  <si>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</si>
  <si>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</si>
  <si>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</si>
  <si>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</si>
  <si>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</si>
  <si>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</si>
  <si>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</si>
  <si>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</si>
  <si>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</si>
  <si>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</si>
  <si>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</si>
  <si>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</si>
  <si>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</si>
  <si>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</si>
  <si>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</si>
  <si>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</si>
  <si>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</si>
  <si>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</si>
  <si>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</si>
  <si>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</si>
  <si>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</si>
  <si>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</si>
  <si>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</si>
  <si>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</si>
  <si>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</si>
  <si>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</si>
  <si>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</si>
  <si>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</si>
  <si>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</si>
  <si>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</si>
  <si>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</si>
  <si>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</si>
  <si>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</si>
  <si>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</si>
  <si>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</si>
  <si>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</si>
  <si>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</si>
  <si>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</si>
  <si>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</si>
  <si>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</si>
  <si>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</si>
  <si>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</si>
  <si>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</si>
  <si>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</si>
  <si>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</si>
  <si>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</si>
  <si>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</si>
  <si>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</si>
  <si>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</si>
  <si>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</si>
  <si>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</si>
  <si>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</si>
  <si>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</si>
  <si>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</si>
  <si>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</si>
  <si>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</si>
  <si>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</si>
  <si>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</si>
  <si>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</si>
  <si>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</si>
  <si>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</si>
  <si>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</si>
  <si>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</si>
  <si>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</si>
  <si>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</si>
  <si>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</si>
  <si>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</si>
  <si>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</si>
  <si>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</si>
  <si>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</si>
  <si>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</si>
  <si>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</si>
  <si>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</si>
  <si>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</si>
  <si>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</si>
  <si>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</si>
  <si>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</si>
  <si>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</si>
  <si>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</si>
  <si>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</si>
  <si>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</si>
  <si>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</si>
  <si>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</si>
  <si>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</si>
  <si>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</si>
  <si>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</si>
  <si>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</si>
  <si>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</si>
  <si>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</si>
  <si>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</si>
  <si>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</si>
  <si>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</si>
  <si>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</si>
  <si>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</si>
  <si>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</si>
  <si>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</si>
  <si>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</si>
  <si>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</si>
  <si>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</si>
  <si>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</si>
  <si>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</si>
  <si>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</si>
  <si>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</si>
  <si>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</si>
  <si>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</si>
  <si>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</si>
  <si>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</si>
  <si>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</si>
  <si>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</si>
  <si>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</si>
  <si>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</si>
  <si>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</si>
  <si>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</si>
  <si>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</si>
  <si>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</si>
  <si>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</si>
  <si>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</si>
  <si>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</si>
  <si>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</si>
  <si>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</si>
  <si>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</si>
  <si>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</si>
  <si>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</si>
  <si>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</si>
  <si>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</si>
  <si>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</si>
  <si>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</si>
  <si>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</si>
  <si>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</si>
  <si>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</si>
  <si>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</si>
  <si>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</si>
  <si>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</si>
  <si>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</si>
  <si>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</si>
  <si>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</si>
  <si>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</si>
  <si>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</si>
  <si>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</si>
  <si>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</si>
  <si>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</si>
  <si>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</si>
  <si>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</si>
  <si>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</si>
  <si>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</si>
  <si>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</si>
  <si>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</si>
  <si>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</si>
  <si>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</si>
  <si>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</si>
  <si>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</si>
  <si>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</si>
  <si>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</si>
  <si>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</si>
  <si>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</si>
  <si>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</si>
  <si>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</si>
  <si>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</si>
  <si>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</si>
  <si>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</si>
  <si>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</si>
  <si>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</si>
  <si>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</si>
  <si>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</si>
  <si>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</si>
  <si>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</si>
  <si>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</si>
  <si>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</si>
  <si>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</si>
  <si>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</si>
  <si>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</si>
  <si>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</si>
  <si>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</si>
  <si>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</si>
  <si>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</si>
  <si>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</si>
  <si>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</si>
  <si>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</si>
  <si>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</si>
  <si>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</si>
  <si>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</si>
  <si>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</si>
  <si>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</si>
  <si>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</si>
  <si>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</si>
  <si>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</si>
  <si>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</si>
  <si>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</si>
  <si>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</si>
  <si>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</si>
  <si>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</si>
  <si>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</si>
  <si>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</si>
  <si>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</si>
  <si>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</si>
  <si>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</si>
  <si>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</si>
  <si>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</si>
  <si>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</si>
  <si>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</si>
  <si>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</si>
  <si>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</si>
  <si>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</si>
  <si>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</si>
  <si>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</si>
  <si>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</si>
  <si>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</si>
  <si>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</si>
  <si>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</si>
  <si>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</si>
  <si>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</si>
  <si>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</si>
  <si>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</si>
  <si>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</si>
  <si>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</si>
  <si>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</si>
  <si>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</si>
  <si>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</si>
  <si>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</si>
  <si>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</si>
  <si>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</si>
  <si>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</si>
  <si>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</si>
  <si>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</si>
  <si>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</si>
  <si>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</si>
  <si>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</si>
  <si>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</si>
  <si>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</si>
  <si>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</si>
  <si>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</si>
  <si>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</si>
  <si>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</si>
  <si>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</si>
  <si>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</si>
  <si>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</si>
  <si>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</si>
  <si>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</si>
  <si>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</si>
  <si>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</si>
  <si>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</si>
  <si>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</si>
  <si>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</si>
  <si>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</si>
  <si>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</si>
  <si>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</si>
  <si>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</si>
  <si>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</si>
  <si>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</si>
  <si>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</si>
  <si>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</si>
  <si>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</si>
  <si>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</si>
  <si>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</si>
  <si>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</si>
  <si>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</si>
  <si>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</si>
  <si>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</si>
  <si>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</si>
  <si>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</si>
  <si>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</si>
  <si>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</si>
  <si>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</si>
  <si>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</si>
  <si>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</si>
  <si>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</si>
  <si>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</si>
  <si>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</si>
  <si>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</si>
  <si>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</si>
  <si>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</si>
  <si>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</si>
  <si>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</si>
  <si>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</si>
  <si>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</si>
  <si>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</si>
  <si>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</si>
  <si>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</si>
  <si>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</si>
  <si>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</si>
  <si>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</si>
  <si>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</si>
  <si>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</si>
  <si>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</si>
  <si>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</si>
  <si>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</si>
  <si>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</si>
  <si>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</si>
  <si>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</si>
  <si>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</si>
  <si>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</si>
  <si>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</si>
  <si>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</si>
  <si>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</si>
  <si>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</si>
  <si>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</si>
  <si>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</si>
  <si>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</si>
  <si>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</si>
  <si>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</si>
  <si>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</si>
  <si>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</si>
  <si>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</si>
  <si>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</si>
  <si>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</si>
  <si>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</si>
  <si>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</si>
  <si>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</si>
  <si>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</si>
  <si>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</si>
  <si>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</si>
  <si>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</si>
  <si>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</si>
  <si>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</si>
  <si>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</si>
  <si>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</si>
  <si>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</si>
  <si>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</si>
  <si>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</si>
  <si>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</si>
  <si>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</si>
  <si>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</si>
  <si>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</si>
  <si>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</si>
  <si>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</si>
  <si>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</si>
  <si>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</si>
  <si>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</si>
  <si>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</si>
  <si>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</si>
  <si>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</si>
  <si>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</si>
  <si>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</si>
  <si>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</si>
  <si>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</si>
  <si>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</si>
  <si>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</si>
  <si>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</si>
  <si>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</si>
  <si>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</si>
  <si>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</si>
  <si>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</si>
  <si>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</si>
  <si>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</si>
  <si>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</si>
  <si>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</si>
  <si>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</si>
  <si>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</si>
  <si>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</si>
  <si>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</si>
  <si>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</si>
  <si>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</si>
  <si>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</si>
  <si>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</si>
  <si>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</si>
  <si>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</si>
  <si>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</si>
  <si>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</si>
  <si>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</si>
  <si>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</si>
  <si>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</si>
  <si>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</si>
  <si>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</si>
  <si>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</si>
  <si>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</si>
  <si>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</si>
  <si>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</si>
  <si>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</si>
  <si>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</si>
  <si>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</si>
  <si>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</si>
  <si>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</si>
  <si>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</si>
  <si>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</si>
  <si>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</si>
  <si>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</si>
  <si>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</si>
  <si>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</si>
  <si>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</si>
  <si>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</si>
  <si>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</si>
  <si>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</si>
  <si>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</si>
  <si>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</si>
  <si>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</si>
  <si>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</si>
  <si>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</si>
  <si>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</si>
  <si>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</si>
  <si>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</si>
  <si>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</si>
  <si>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</si>
  <si>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</si>
  <si>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</si>
  <si>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</si>
  <si>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</si>
  <si>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</si>
  <si>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</si>
  <si>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</si>
  <si>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</si>
  <si>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</si>
  <si>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</si>
  <si>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</si>
  <si>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</si>
  <si>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</si>
  <si>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</si>
  <si>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</si>
  <si>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</si>
  <si>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</si>
  <si>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</si>
  <si>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</si>
  <si>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</si>
  <si>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</si>
  <si>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</si>
  <si>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</si>
  <si>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</si>
  <si>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</si>
  <si>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</si>
  <si>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</si>
  <si>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</si>
  <si>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</si>
  <si>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</si>
  <si>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</si>
  <si>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</si>
  <si>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</si>
  <si>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</si>
  <si>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</si>
  <si>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</si>
  <si>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</si>
  <si>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</si>
  <si>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</si>
  <si>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</si>
  <si>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</si>
  <si>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</si>
  <si>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</si>
  <si>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</si>
  <si>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</si>
  <si>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</si>
  <si>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</si>
  <si>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</si>
  <si>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</si>
  <si>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</si>
  <si>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</si>
  <si>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</si>
  <si>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</si>
  <si>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</si>
  <si>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</si>
  <si>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</si>
  <si>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</si>
  <si>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</si>
  <si>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</si>
  <si>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</si>
  <si>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</si>
  <si>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</si>
  <si>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</si>
  <si>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</si>
  <si>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</si>
  <si>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</si>
  <si>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</si>
  <si>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</si>
  <si>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</si>
  <si>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</si>
  <si>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</si>
  <si>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</si>
  <si>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</si>
  <si>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</si>
  <si>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</si>
  <si>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</si>
  <si>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</si>
  <si>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</si>
  <si>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</si>
  <si>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</si>
  <si>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</si>
  <si>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</si>
  <si>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</si>
  <si>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</si>
  <si>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</si>
  <si>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</si>
  <si>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</si>
  <si>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</si>
  <si>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</si>
  <si>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</si>
  <si>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</si>
  <si>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</si>
  <si>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</si>
  <si>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</si>
  <si>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</si>
  <si>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</si>
  <si>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</si>
  <si>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</si>
  <si>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</si>
  <si>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</si>
  <si>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</si>
  <si>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</si>
  <si>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</si>
  <si>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</si>
  <si>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</si>
  <si>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</si>
  <si>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</si>
  <si>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</si>
  <si>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</si>
  <si>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</si>
  <si>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</si>
  <si>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</si>
  <si>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</si>
  <si>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</si>
  <si>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</si>
  <si>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</si>
  <si>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</si>
  <si>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</si>
  <si>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</si>
  <si>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</si>
  <si>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</si>
  <si>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</si>
  <si>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</si>
  <si>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</si>
  <si>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</si>
  <si>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</si>
  <si>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</si>
  <si>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</si>
  <si>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</si>
  <si>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</si>
  <si>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</si>
  <si>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</si>
  <si>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</si>
  <si>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</si>
  <si>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</si>
  <si>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</si>
  <si>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</si>
  <si>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</si>
  <si>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</si>
  <si>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</si>
  <si>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</si>
  <si>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</si>
  <si>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</si>
  <si>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</si>
  <si>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</si>
  <si>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</si>
  <si>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</si>
  <si>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</si>
  <si>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</si>
  <si>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</si>
  <si>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</si>
  <si>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</si>
  <si>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</si>
  <si>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</si>
  <si>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</si>
  <si>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</si>
  <si>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</si>
  <si>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</si>
  <si>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</si>
  <si>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</si>
  <si>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</si>
  <si>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</si>
  <si>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</si>
  <si>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</si>
  <si>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</si>
  <si>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</si>
  <si>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</si>
  <si>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</si>
  <si>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</si>
  <si>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</si>
  <si>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</si>
  <si>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</si>
  <si>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</si>
  <si>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</si>
  <si>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</si>
  <si>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</si>
  <si>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</si>
  <si>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</si>
  <si>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</si>
  <si>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</si>
  <si>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</si>
  <si>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</si>
  <si>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</si>
  <si>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</si>
  <si>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</si>
  <si>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</si>
  <si>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</si>
  <si>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</si>
  <si>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</si>
  <si>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</si>
  <si>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</si>
  <si>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</si>
  <si>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</si>
  <si>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</si>
  <si>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</si>
  <si>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</si>
  <si>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</si>
  <si>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</si>
  <si>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</si>
  <si>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</si>
  <si>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</si>
  <si>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</si>
  <si>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</si>
  <si>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</si>
  <si>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</si>
  <si>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</si>
  <si>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</si>
  <si>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</si>
  <si>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</si>
  <si>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</si>
  <si>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</si>
  <si>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</si>
  <si>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</si>
  <si>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</si>
  <si>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</si>
  <si>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</si>
  <si>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</si>
  <si>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</si>
  <si>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</si>
  <si>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</si>
  <si>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</si>
  <si>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</si>
  <si>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</si>
  <si>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</si>
  <si>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</si>
  <si>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</si>
  <si>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</si>
  <si>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</si>
  <si>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</si>
  <si>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</si>
  <si>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</si>
  <si>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</si>
  <si>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</si>
  <si>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</si>
  <si>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</si>
  <si>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</si>
  <si>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</si>
  <si>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</si>
  <si>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</si>
  <si>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</si>
  <si>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</si>
  <si>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</si>
  <si>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</si>
  <si>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</si>
  <si>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</si>
  <si>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</si>
  <si>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</si>
  <si>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</si>
  <si>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</si>
  <si>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</si>
  <si>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</si>
  <si>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</si>
  <si>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</si>
  <si>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</si>
  <si>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</si>
  <si>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</si>
  <si>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</si>
  <si>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</si>
  <si>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</si>
  <si>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</si>
  <si>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</si>
  <si>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</si>
  <si>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</si>
  <si>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</si>
  <si>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</si>
  <si>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</si>
  <si>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</si>
  <si>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</si>
  <si>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</si>
  <si>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</si>
  <si>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</si>
  <si>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</si>
  <si>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</si>
  <si>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</si>
  <si>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</si>
  <si>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</si>
  <si>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</si>
  <si>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</si>
  <si>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</si>
  <si>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</si>
  <si>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</si>
  <si>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</si>
  <si>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</si>
  <si>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</si>
  <si>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</si>
  <si>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</si>
  <si>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</si>
  <si>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</si>
  <si>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</si>
  <si>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</si>
  <si>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</si>
  <si>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</si>
  <si>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</si>
  <si>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</si>
  <si>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</si>
  <si>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</si>
  <si>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</si>
  <si>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</si>
  <si>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</si>
  <si>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</si>
  <si>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</si>
  <si>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</si>
  <si>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</si>
  <si>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</si>
  <si>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</si>
  <si>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</si>
  <si>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</si>
  <si>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</si>
  <si>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</si>
  <si>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</si>
  <si>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</si>
  <si>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</si>
  <si>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</si>
  <si>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</si>
  <si>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</si>
  <si>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</si>
  <si>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</si>
  <si>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</si>
  <si>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</si>
  <si>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</si>
  <si>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</si>
  <si>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</si>
  <si>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</si>
  <si>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</si>
  <si>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</si>
  <si>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</si>
  <si>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</si>
  <si>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</si>
  <si>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</si>
  <si>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</si>
  <si>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</si>
  <si>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</si>
  <si>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</si>
  <si>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</si>
  <si>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</si>
  <si>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</si>
  <si>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</si>
  <si>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</si>
  <si>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</si>
  <si>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</si>
  <si>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</si>
  <si>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</si>
  <si>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</si>
  <si>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</si>
  <si>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</si>
  <si>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</si>
  <si>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</si>
  <si>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</si>
  <si>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</si>
  <si>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</si>
  <si>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</si>
  <si>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</si>
  <si>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</si>
  <si>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</si>
  <si>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</si>
  <si>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</si>
  <si>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</si>
  <si>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</si>
  <si>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</si>
  <si>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</si>
  <si>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</si>
  <si>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</si>
  <si>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</si>
  <si>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</si>
  <si>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</si>
  <si>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</si>
  <si>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</si>
  <si>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</si>
  <si>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</si>
  <si>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</si>
  <si>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</si>
  <si>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</si>
  <si>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</si>
  <si>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</si>
  <si>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</si>
  <si>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</si>
  <si>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</si>
  <si>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</si>
  <si>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</si>
  <si>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</si>
  <si>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</si>
  <si>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</si>
  <si>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</si>
  <si>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</si>
  <si>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</si>
  <si>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</si>
  <si>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</si>
  <si>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</si>
  <si>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</si>
  <si>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</si>
  <si>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</si>
  <si>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</si>
  <si>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</si>
  <si>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</si>
  <si>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</si>
  <si>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</si>
  <si>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</si>
  <si>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</si>
  <si>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</si>
  <si>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</si>
  <si>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</si>
  <si>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</si>
  <si>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</si>
  <si>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</si>
  <si>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</si>
  <si>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</si>
  <si>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</si>
  <si>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</si>
  <si>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</si>
  <si>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</si>
  <si>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</si>
  <si>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</si>
  <si>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</si>
  <si>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</si>
  <si>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</si>
  <si>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</si>
  <si>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</si>
  <si>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</si>
  <si>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</si>
  <si>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</si>
  <si>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</si>
  <si>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</si>
  <si>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</si>
  <si>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</si>
  <si>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</si>
  <si>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</si>
  <si>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</si>
  <si>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</si>
  <si>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</si>
  <si>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</si>
  <si>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</si>
  <si>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</si>
  <si>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</si>
  <si>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</si>
  <si>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</si>
  <si>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</si>
  <si>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</si>
  <si>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</si>
  <si>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</si>
  <si>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</si>
  <si>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</si>
  <si>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</si>
  <si>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</si>
  <si>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</si>
  <si>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</si>
  <si>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</si>
  <si>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</si>
  <si>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</si>
  <si>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</si>
  <si>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</si>
  <si>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</si>
  <si>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</si>
  <si>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</si>
  <si>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</si>
  <si>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</si>
  <si>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</si>
  <si>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</si>
  <si>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</si>
  <si>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</si>
  <si>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</si>
  <si>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</si>
  <si>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</si>
  <si>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</si>
  <si>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</si>
  <si>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</si>
  <si>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</si>
  <si>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</si>
  <si>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</si>
  <si>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</si>
  <si>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</si>
  <si>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</si>
  <si>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</si>
  <si>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</si>
  <si>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</si>
  <si>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</si>
  <si>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</si>
  <si>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</si>
  <si>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</si>
  <si>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</si>
  <si>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</si>
  <si>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</si>
  <si>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</si>
  <si>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</si>
  <si>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</si>
  <si>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</si>
  <si>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</si>
  <si>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</si>
  <si>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</si>
  <si>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</si>
  <si>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</si>
  <si>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</si>
  <si>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</si>
  <si>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</si>
  <si>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</si>
  <si>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</si>
  <si>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</si>
  <si>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</si>
  <si>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</si>
  <si>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</si>
  <si>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</si>
  <si>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</si>
  <si>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</si>
  <si>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</si>
  <si>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</si>
  <si>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</si>
  <si>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</si>
  <si>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</si>
  <si>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</si>
  <si>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</si>
  <si>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</si>
  <si>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</si>
  <si>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</si>
  <si>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</si>
  <si>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</si>
  <si>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</si>
  <si>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</si>
  <si>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</si>
  <si>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</si>
  <si>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</si>
  <si>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</si>
  <si>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</si>
  <si>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</si>
  <si>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</si>
  <si>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</si>
  <si>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</si>
  <si>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</si>
  <si>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</si>
  <si>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</si>
  <si>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</si>
  <si>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</si>
  <si>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</si>
  <si>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</si>
  <si>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</si>
  <si>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</si>
  <si>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</si>
  <si>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</si>
  <si>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</si>
  <si>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</si>
  <si>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</si>
  <si>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</si>
  <si>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</si>
  <si>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</si>
  <si>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</si>
  <si>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</si>
  <si>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</si>
  <si>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</si>
  <si>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</si>
  <si>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</si>
  <si>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</si>
  <si>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</si>
  <si>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</si>
  <si>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</si>
  <si>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</si>
  <si>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</si>
  <si>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</si>
  <si>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</si>
  <si>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</si>
  <si>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</si>
  <si>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</si>
  <si>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</si>
  <si>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</si>
  <si>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</si>
  <si>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</si>
  <si>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</si>
  <si>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</si>
  <si>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</si>
  <si>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</si>
  <si>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</si>
  <si>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</si>
  <si>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</si>
  <si>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</si>
  <si>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</si>
  <si>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</si>
  <si>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</si>
  <si>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</si>
  <si>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</si>
  <si>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</si>
  <si>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</si>
  <si>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</si>
  <si>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</si>
  <si>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</si>
  <si>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</si>
  <si>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</si>
  <si>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</si>
  <si>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</si>
  <si>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</si>
  <si>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</si>
  <si>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</si>
  <si>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</si>
  <si>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</si>
  <si>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</si>
  <si>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</si>
  <si>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</si>
  <si>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</si>
  <si>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</si>
  <si>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</si>
  <si>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</si>
  <si>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</si>
  <si>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</si>
  <si>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</si>
  <si>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</si>
  <si>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</si>
  <si>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</si>
  <si>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</si>
  <si>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</si>
  <si>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</si>
  <si>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</si>
  <si>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</si>
  <si>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</si>
  <si>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</si>
  <si>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</si>
  <si>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</si>
  <si>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</si>
  <si>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</si>
  <si>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</si>
  <si>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</si>
  <si>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</si>
  <si>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</si>
  <si>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</si>
  <si>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</si>
  <si>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</si>
  <si>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</si>
  <si>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</si>
  <si>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</si>
  <si>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</si>
  <si>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</si>
  <si>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</si>
  <si>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</si>
  <si>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</si>
  <si>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</si>
  <si>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</si>
  <si>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</si>
  <si>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</si>
  <si>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</si>
  <si>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</si>
  <si>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</si>
  <si>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</si>
  <si>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</si>
  <si>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</si>
  <si>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</si>
  <si>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</si>
  <si>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</si>
  <si>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</si>
  <si>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</si>
  <si>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</si>
  <si>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</si>
  <si>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</si>
  <si>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</si>
  <si>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</si>
  <si>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</si>
  <si>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</si>
  <si>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</si>
  <si>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</si>
  <si>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</si>
  <si>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</si>
  <si>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</si>
  <si>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</si>
  <si>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</si>
  <si>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</si>
  <si>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</si>
  <si>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</si>
  <si>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</si>
  <si>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</si>
  <si>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</si>
  <si>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</si>
  <si>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</si>
  <si>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</si>
  <si>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</si>
  <si>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</si>
  <si>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</si>
  <si>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</si>
  <si>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</si>
  <si>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</si>
  <si>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</si>
  <si>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</si>
  <si>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</si>
  <si>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</si>
  <si>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</si>
  <si>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</si>
  <si>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</si>
  <si>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</si>
  <si>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</si>
  <si>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</si>
  <si>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</si>
  <si>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</si>
  <si>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</si>
  <si>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</si>
  <si>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</si>
  <si>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</si>
  <si>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</si>
  <si>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</si>
  <si>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</si>
  <si>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</si>
  <si>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</si>
  <si>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</si>
  <si>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</si>
  <si>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</si>
  <si>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</si>
  <si>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</si>
  <si>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</si>
  <si>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</si>
  <si>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</si>
  <si>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</si>
  <si>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</si>
  <si>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</si>
  <si>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</si>
  <si>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</si>
  <si>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</si>
  <si>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</si>
  <si>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</si>
  <si>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</si>
  <si>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</si>
  <si>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</si>
  <si>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</si>
  <si>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</si>
  <si>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</si>
  <si>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</si>
  <si>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</si>
  <si>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</si>
  <si>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</si>
  <si>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</si>
  <si>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</si>
  <si>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</si>
  <si>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</si>
  <si>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</si>
  <si>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</si>
  <si>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</si>
  <si>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</si>
  <si>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</si>
  <si>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</si>
  <si>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</si>
  <si>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</si>
  <si>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</si>
  <si>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</si>
  <si>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</si>
  <si>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</si>
  <si>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</si>
  <si>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</si>
  <si>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</si>
  <si>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</si>
  <si>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</si>
  <si>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</si>
  <si>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</si>
  <si>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</si>
  <si>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</si>
  <si>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</si>
  <si>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</si>
  <si>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</si>
  <si>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</si>
  <si>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</si>
  <si>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</si>
  <si>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</si>
  <si>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</si>
  <si>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</si>
  <si>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</si>
  <si>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</si>
  <si>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</si>
  <si>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</si>
  <si>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</si>
  <si>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</si>
  <si>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</si>
  <si>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</si>
  <si>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</si>
  <si>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</si>
  <si>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</si>
  <si>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</si>
  <si>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</si>
  <si>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</si>
  <si>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</si>
  <si>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</si>
  <si>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</si>
  <si>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</si>
  <si>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</si>
  <si>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</si>
  <si>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</si>
  <si>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</si>
  <si>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</si>
  <si>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</si>
  <si>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</si>
  <si>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</si>
  <si>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</si>
  <si>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</si>
  <si>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</si>
  <si>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</si>
  <si>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</si>
  <si>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</si>
  <si>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</si>
  <si>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</si>
  <si>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</si>
  <si>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</si>
  <si>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</si>
  <si>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</si>
  <si>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</si>
  <si>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</si>
  <si>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</si>
  <si>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</si>
  <si>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</si>
  <si>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</si>
  <si>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</si>
  <si>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</si>
  <si>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</si>
  <si>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</si>
  <si>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</si>
  <si>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</si>
  <si>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</si>
  <si>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</si>
  <si>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</si>
  <si>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</si>
  <si>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</si>
  <si>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</si>
  <si>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</si>
  <si>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</si>
  <si>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</si>
  <si>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</si>
  <si>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</si>
  <si>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</si>
  <si>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</si>
  <si>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</si>
  <si>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</si>
  <si>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</si>
  <si>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</si>
  <si>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</si>
  <si>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</si>
  <si>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</si>
  <si>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</si>
  <si>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</si>
  <si>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</si>
  <si>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</si>
  <si>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</si>
  <si>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</si>
  <si>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</si>
  <si>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</si>
  <si>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</si>
  <si>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</si>
  <si>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</si>
  <si>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</si>
  <si>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</si>
  <si>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</si>
  <si>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</si>
  <si>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</si>
  <si>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</si>
  <si>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</si>
  <si>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</si>
  <si>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</si>
  <si>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</si>
  <si>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</si>
  <si>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</si>
  <si>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</si>
  <si>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</si>
  <si>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</si>
  <si>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</si>
  <si>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</si>
  <si>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</si>
  <si>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</si>
  <si>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</si>
  <si>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</si>
  <si>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</si>
  <si>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</si>
  <si>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</si>
  <si>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</si>
  <si>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</si>
  <si>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</si>
  <si>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</si>
  <si>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</si>
  <si>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</si>
  <si>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</si>
  <si>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</si>
  <si>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</si>
  <si>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</si>
  <si>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</si>
  <si>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</si>
  <si>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</si>
  <si>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</si>
  <si>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</si>
  <si>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</si>
  <si>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</si>
  <si>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</si>
  <si>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</si>
  <si>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</si>
  <si>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</si>
  <si>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</si>
  <si>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</si>
  <si>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</si>
  <si>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</si>
  <si>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</si>
  <si>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</si>
  <si>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</si>
  <si>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</si>
  <si>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</si>
  <si>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</si>
  <si>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</si>
  <si>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</si>
  <si>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</si>
  <si>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</si>
  <si>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</si>
  <si>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</si>
  <si>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</si>
  <si>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</si>
  <si>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</si>
  <si>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</si>
  <si>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</si>
  <si>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</si>
  <si>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</si>
  <si>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</si>
  <si>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</si>
  <si>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</si>
  <si>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</si>
  <si>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</si>
  <si>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</si>
  <si>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</si>
  <si>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</si>
  <si>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</si>
  <si>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</si>
  <si>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</si>
  <si>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</si>
  <si>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</si>
  <si>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</si>
  <si>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</si>
  <si>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</si>
  <si>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</si>
  <si>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</si>
  <si>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</si>
  <si>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</si>
  <si>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</si>
  <si>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</si>
  <si>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</si>
  <si>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</si>
  <si>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</si>
  <si>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</si>
  <si>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</si>
  <si>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</si>
  <si>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</si>
  <si>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</si>
  <si>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</si>
  <si>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</si>
  <si>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</si>
  <si>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</si>
  <si>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</si>
  <si>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</si>
  <si>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</si>
  <si>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</si>
  <si>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</si>
  <si>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</si>
  <si>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</si>
  <si>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</si>
  <si>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</si>
  <si>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</si>
  <si>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</si>
  <si>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</si>
  <si>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</si>
  <si>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</si>
  <si>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</si>
  <si>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</si>
  <si>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</si>
  <si>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</si>
  <si>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</si>
  <si>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</si>
  <si>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</si>
  <si>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</si>
  <si>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</si>
  <si>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</si>
  <si>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</si>
  <si>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</si>
  <si>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</si>
  <si>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</si>
  <si>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</si>
  <si>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</si>
  <si>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</si>
  <si>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</si>
  <si>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</si>
  <si>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</si>
  <si>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</si>
  <si>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</si>
  <si>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</si>
  <si>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</si>
  <si>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</si>
  <si>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</si>
  <si>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</si>
  <si>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</si>
  <si>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</si>
  <si>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</si>
  <si>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</si>
  <si>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</si>
  <si>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</si>
  <si>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</si>
  <si>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</si>
  <si>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</si>
  <si>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</si>
  <si>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</si>
  <si>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</si>
  <si>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</si>
  <si>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</si>
  <si>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</si>
  <si>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</si>
  <si>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</si>
  <si>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</si>
  <si>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</si>
  <si>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</si>
  <si>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</si>
  <si>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</si>
  <si>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</si>
  <si>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</si>
  <si>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</si>
  <si>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</si>
  <si>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</si>
  <si>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</si>
  <si>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</si>
  <si>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</si>
  <si>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</si>
  <si>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</si>
  <si>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</si>
  <si>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</si>
  <si>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</si>
  <si>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</si>
  <si>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</si>
  <si>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</si>
  <si>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</si>
  <si>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</si>
  <si>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</si>
  <si>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</si>
  <si>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</si>
  <si>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</si>
  <si>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</si>
  <si>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</si>
  <si>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</si>
  <si>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</si>
  <si>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</si>
  <si>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</si>
  <si>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</si>
  <si>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</si>
  <si>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</si>
  <si>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</si>
  <si>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</si>
  <si>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</si>
  <si>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</si>
  <si>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</si>
  <si>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</si>
  <si>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</si>
  <si>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</si>
  <si>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</si>
  <si>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</si>
  <si>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</si>
  <si>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</si>
  <si>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</si>
  <si>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</si>
  <si>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</si>
  <si>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</si>
  <si>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</si>
  <si>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</si>
  <si>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</si>
  <si>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</si>
  <si>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</si>
  <si>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</si>
  <si>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</si>
  <si>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</si>
  <si>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</si>
  <si>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</si>
  <si>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</si>
  <si>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</si>
  <si>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</si>
  <si>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</si>
  <si>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</si>
  <si>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</si>
  <si>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</si>
  <si>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</si>
  <si>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</si>
  <si>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</si>
  <si>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</si>
  <si>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</si>
  <si>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</si>
  <si>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</si>
  <si>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</si>
  <si>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</si>
  <si>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</si>
  <si>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</si>
  <si>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</si>
  <si>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</si>
  <si>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</si>
  <si>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</si>
  <si>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</si>
  <si>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</si>
  <si>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</si>
  <si>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</si>
  <si>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</si>
  <si>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</si>
  <si>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</si>
  <si>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</si>
  <si>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</si>
  <si>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</si>
  <si>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</si>
  <si>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</si>
  <si>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</si>
  <si>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</si>
  <si>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</si>
  <si>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</si>
  <si>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</si>
  <si>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</si>
  <si>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</si>
  <si>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</si>
  <si>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</si>
  <si>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</si>
  <si>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</si>
  <si>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</si>
  <si>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</si>
  <si>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</si>
  <si>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</si>
  <si>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</si>
  <si>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</si>
  <si>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</si>
  <si>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</si>
  <si>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</si>
  <si>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</si>
  <si>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</si>
  <si>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</si>
  <si>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</si>
  <si>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</si>
  <si>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</si>
  <si>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</si>
  <si>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</si>
  <si>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</si>
  <si>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</si>
  <si>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</si>
  <si>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</si>
  <si>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</si>
  <si>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</si>
  <si>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</si>
  <si>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</si>
  <si>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</si>
  <si>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</si>
  <si>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</si>
  <si>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</si>
  <si>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</si>
  <si>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</si>
  <si>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</si>
  <si>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</si>
  <si>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</si>
  <si>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</si>
  <si>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</si>
  <si>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</si>
  <si>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</si>
  <si>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</si>
  <si>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</si>
  <si>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</si>
  <si>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</si>
  <si>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</si>
  <si>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</si>
  <si>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</si>
  <si>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</si>
  <si>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</si>
  <si>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</si>
  <si>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</si>
  <si>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</si>
  <si>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</si>
  <si>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</si>
  <si>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</si>
  <si>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</si>
  <si>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</si>
  <si>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</si>
  <si>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</si>
  <si>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</si>
  <si>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</si>
  <si>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</si>
  <si>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</si>
  <si>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</si>
  <si>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</si>
  <si>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</si>
  <si>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</si>
  <si>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</si>
  <si>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</si>
  <si>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</si>
  <si>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</si>
  <si>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</si>
  <si>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</si>
  <si>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</si>
  <si>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</si>
  <si>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</si>
  <si>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</si>
  <si>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</si>
  <si>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</si>
  <si>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</si>
  <si>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</si>
  <si>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</si>
  <si>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</si>
  <si>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</si>
  <si>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</si>
  <si>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</si>
  <si>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</si>
  <si>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</si>
  <si>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</si>
  <si>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</si>
  <si>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</si>
  <si>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</si>
  <si>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</si>
  <si>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</si>
  <si>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</si>
  <si>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</si>
  <si>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</si>
  <si>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</si>
  <si>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</si>
  <si>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</si>
  <si>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</si>
  <si>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</si>
  <si>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</si>
  <si>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</si>
  <si>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</si>
  <si>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</si>
  <si>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</si>
  <si>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</si>
  <si>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</si>
  <si>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</si>
  <si>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</si>
  <si>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</si>
  <si>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</si>
  <si>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</si>
  <si>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</si>
  <si>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</si>
  <si>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</si>
  <si>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</si>
  <si>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</si>
  <si>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</si>
  <si>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</si>
  <si>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</si>
  <si>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</si>
  <si>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</si>
  <si>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</si>
  <si>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</si>
  <si>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</si>
  <si>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</si>
  <si>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</si>
  <si>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</si>
  <si>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</si>
  <si>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</si>
  <si>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</si>
  <si>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</si>
  <si>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</si>
  <si>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</si>
  <si>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</si>
  <si>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</si>
  <si>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</si>
  <si>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</si>
  <si>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</si>
  <si>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</si>
  <si>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</si>
  <si>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</si>
  <si>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</si>
  <si>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</si>
  <si>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</si>
  <si>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</si>
  <si>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</si>
  <si>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</si>
  <si>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</si>
  <si>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</si>
  <si>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</si>
  <si>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</si>
  <si>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</si>
  <si>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</si>
  <si>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</si>
  <si>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</si>
  <si>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</si>
  <si>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</si>
  <si>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</si>
  <si>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</si>
  <si>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</si>
  <si>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</si>
  <si>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</si>
  <si>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</si>
  <si>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</si>
  <si>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</si>
  <si>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</si>
  <si>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</si>
  <si>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</si>
  <si>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</si>
  <si>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</si>
  <si>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</si>
  <si>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</si>
  <si>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</si>
  <si>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</si>
  <si>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</si>
  <si>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</si>
  <si>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</si>
  <si>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</si>
  <si>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</si>
  <si>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</si>
  <si>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</si>
  <si>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</si>
  <si>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</si>
  <si>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</si>
  <si>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</si>
  <si>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</si>
  <si>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</si>
  <si>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</si>
  <si>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</si>
  <si>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</si>
  <si>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</si>
  <si>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</si>
  <si>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</si>
  <si>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</si>
  <si>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</si>
  <si>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</si>
  <si>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</si>
  <si>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</si>
  <si>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</si>
  <si>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</si>
  <si>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</si>
  <si>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</si>
  <si>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</si>
  <si>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</si>
  <si>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</si>
  <si>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</si>
  <si>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</si>
  <si>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</si>
  <si>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</si>
  <si>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</si>
  <si>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</si>
  <si>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</si>
  <si>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</si>
  <si>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</si>
  <si>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</si>
  <si>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</si>
  <si>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</si>
  <si>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</si>
  <si>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</si>
  <si>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</si>
  <si>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</si>
  <si>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</si>
  <si>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</si>
  <si>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</si>
  <si>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</si>
  <si>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</si>
  <si>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</si>
  <si>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</si>
  <si>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</si>
  <si>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</si>
  <si>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</si>
  <si>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</si>
  <si>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</si>
  <si>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</si>
  <si>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</si>
  <si>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</si>
  <si>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</si>
  <si>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</si>
  <si>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</si>
  <si>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</si>
  <si>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</si>
  <si>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</si>
  <si>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</si>
  <si>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</si>
  <si>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</si>
  <si>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</si>
  <si>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</si>
  <si>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</si>
  <si>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</si>
  <si>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</si>
  <si>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</si>
  <si>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</si>
  <si>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</si>
  <si>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</si>
  <si>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</si>
  <si>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</si>
  <si>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</si>
  <si>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</si>
  <si>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</si>
  <si>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</si>
  <si>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</si>
  <si>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</si>
  <si>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</si>
  <si>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</si>
  <si>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</si>
  <si>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</si>
  <si>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</si>
  <si>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</si>
  <si>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</si>
  <si>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</si>
  <si>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</si>
  <si>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</si>
  <si>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</si>
  <si>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</si>
  <si>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</si>
  <si>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</si>
  <si>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</si>
  <si>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</si>
  <si>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</si>
  <si>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</si>
  <si>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</si>
  <si>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</si>
  <si>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</si>
  <si>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</si>
  <si>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</si>
  <si>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</si>
  <si>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</si>
  <si>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</si>
  <si>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</si>
  <si>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</si>
  <si>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</si>
  <si>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</si>
  <si>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</si>
  <si>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</si>
  <si>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</si>
  <si>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</si>
  <si>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</si>
  <si>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</si>
  <si>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</si>
  <si>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</si>
  <si>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</si>
  <si>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</si>
  <si>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</si>
  <si>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</si>
  <si>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</si>
  <si>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</si>
  <si>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</si>
  <si>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</si>
  <si>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</si>
  <si>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</si>
  <si>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</si>
  <si>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</si>
  <si>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</si>
  <si>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</si>
  <si>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</si>
  <si>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</si>
  <si>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</si>
  <si>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</si>
  <si>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</si>
  <si>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</si>
  <si>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</si>
  <si>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</si>
  <si>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</si>
  <si>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</si>
  <si>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</si>
  <si>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</si>
  <si>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</si>
  <si>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</si>
  <si>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</si>
  <si>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</si>
  <si>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</si>
  <si>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</si>
  <si>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</si>
  <si>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</si>
  <si>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</si>
  <si>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</si>
  <si>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</si>
  <si>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</si>
  <si>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</si>
  <si>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</si>
  <si>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</si>
  <si>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</si>
  <si>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</si>
  <si>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</si>
  <si>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</si>
  <si>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</si>
  <si>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</si>
  <si>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</si>
  <si>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</si>
  <si>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</si>
  <si>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</si>
  <si>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</si>
  <si>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</si>
  <si>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</si>
  <si>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</si>
  <si>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</si>
  <si>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</si>
  <si>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</si>
  <si>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</si>
  <si>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</si>
  <si>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</si>
  <si>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</si>
  <si>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</si>
  <si>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</si>
  <si>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</si>
  <si>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</si>
  <si>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</si>
  <si>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</si>
  <si>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</si>
  <si>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</si>
  <si>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</si>
  <si>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</si>
  <si>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</si>
  <si>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</si>
  <si>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</si>
  <si>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</si>
  <si>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</si>
  <si>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</si>
  <si>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</si>
  <si>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</si>
  <si>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</si>
  <si>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</si>
  <si>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</si>
  <si>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</si>
  <si>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</si>
  <si>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</si>
  <si>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</si>
  <si>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</si>
  <si>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</si>
  <si>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</si>
  <si>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</si>
  <si>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</si>
  <si>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</si>
  <si>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</si>
  <si>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</si>
  <si>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</si>
  <si>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</si>
  <si>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</si>
  <si>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</si>
  <si>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</si>
  <si>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</si>
  <si>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</si>
  <si>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</si>
  <si>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</si>
  <si>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</si>
  <si>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</si>
  <si>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</si>
  <si>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</si>
  <si>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</si>
  <si>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</si>
  <si>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</si>
  <si>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</si>
  <si>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</si>
  <si>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</si>
  <si>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</si>
  <si>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</si>
  <si>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</si>
  <si>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</si>
  <si>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</si>
  <si>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</si>
  <si>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</si>
  <si>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</si>
  <si>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</si>
  <si>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</si>
  <si>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</si>
  <si>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</si>
  <si>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</si>
  <si>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</si>
  <si>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</si>
  <si>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</si>
  <si>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</si>
  <si>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</si>
  <si>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</si>
  <si>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</si>
  <si>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</si>
  <si>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</si>
  <si>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</si>
  <si>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</si>
  <si>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</si>
  <si>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</si>
  <si>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</si>
  <si>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</si>
  <si>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</si>
  <si>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</si>
  <si>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</si>
  <si>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</si>
  <si>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</si>
  <si>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</si>
  <si>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</si>
  <si>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</si>
  <si>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</si>
  <si>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</si>
  <si>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</si>
  <si>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</si>
  <si>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</si>
  <si>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</si>
  <si>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</si>
  <si>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</si>
  <si>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</si>
  <si>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</si>
  <si>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</si>
  <si>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</si>
  <si>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</si>
  <si>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</si>
  <si>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</si>
  <si>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</si>
  <si>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</si>
  <si>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</si>
  <si>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</si>
  <si>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</si>
  <si>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</si>
  <si>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</si>
  <si>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</si>
  <si>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</si>
  <si>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</si>
  <si>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</si>
  <si>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</si>
  <si>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</si>
  <si>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</si>
  <si>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</si>
  <si>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</si>
  <si>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</si>
  <si>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</si>
  <si>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</si>
  <si>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</si>
  <si>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</si>
  <si>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</si>
  <si>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</si>
  <si>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</si>
  <si>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</si>
  <si>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</si>
  <si>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</si>
  <si>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</si>
  <si>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</si>
  <si>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</si>
  <si>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</si>
  <si>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</si>
  <si>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</si>
  <si>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</si>
  <si>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</si>
  <si>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</si>
  <si>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</si>
  <si>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</si>
  <si>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</si>
  <si>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</si>
  <si>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</si>
  <si>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</si>
  <si>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</si>
  <si>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</si>
  <si>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</si>
  <si>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</si>
  <si>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</si>
  <si>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</si>
  <si>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</si>
  <si>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</si>
  <si>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</si>
  <si>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</si>
  <si>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</si>
  <si>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</si>
  <si>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</si>
  <si>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</si>
  <si>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</si>
  <si>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</si>
  <si>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</si>
  <si>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</si>
  <si>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</si>
  <si>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</si>
  <si>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</si>
  <si>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</si>
  <si>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</si>
  <si>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</si>
  <si>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</si>
  <si>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</si>
  <si>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</si>
  <si>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</si>
  <si>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</si>
  <si>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</si>
  <si>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</si>
  <si>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</si>
  <si>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</si>
  <si>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</si>
  <si>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</si>
  <si>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</si>
  <si>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</si>
  <si>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</si>
  <si>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</si>
  <si>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</si>
  <si>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</si>
  <si>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</si>
  <si>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</si>
  <si>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</si>
  <si>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</si>
  <si>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</si>
  <si>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</si>
  <si>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</si>
  <si>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</si>
  <si>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</si>
  <si>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</si>
  <si>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</si>
  <si>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</si>
  <si>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</si>
  <si>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</si>
  <si>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</si>
  <si>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</si>
  <si>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</si>
  <si>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</si>
  <si>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</si>
  <si>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</si>
  <si>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</si>
  <si>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</si>
  <si>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</si>
  <si>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</si>
  <si>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</si>
  <si>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</si>
  <si>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</si>
  <si>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</si>
  <si>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</si>
  <si>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</si>
  <si>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</si>
  <si>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</si>
  <si>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</si>
  <si>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</si>
  <si>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</si>
  <si>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</si>
  <si>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</si>
  <si>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</si>
  <si>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</si>
  <si>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</si>
  <si>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</si>
  <si>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</si>
  <si>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</si>
  <si>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</si>
  <si>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</si>
  <si>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</si>
  <si>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</si>
  <si>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</si>
  <si>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</si>
  <si>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</si>
  <si>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</si>
  <si>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</si>
  <si>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</si>
  <si>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</si>
  <si>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</si>
  <si>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</si>
  <si>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</si>
  <si>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</si>
  <si>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</si>
  <si>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</si>
  <si>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</si>
  <si>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</si>
  <si>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</si>
  <si>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</si>
  <si>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</si>
  <si>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</si>
  <si>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</si>
  <si>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</si>
  <si>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</si>
  <si>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</si>
  <si>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</si>
  <si>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</si>
  <si>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</si>
  <si>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</si>
  <si>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</si>
  <si>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</si>
  <si>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</si>
  <si>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</si>
  <si>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</si>
  <si>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</si>
  <si>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</si>
  <si>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</si>
  <si>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</si>
  <si>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</si>
  <si>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</si>
  <si>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</si>
  <si>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</si>
  <si>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</si>
  <si>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</si>
  <si>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</si>
  <si>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</si>
  <si>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</si>
  <si>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</si>
  <si>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</si>
  <si>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</si>
  <si>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</si>
  <si>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</si>
  <si>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</si>
  <si>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</si>
  <si>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</si>
  <si>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</si>
  <si>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</si>
  <si>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</si>
  <si>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</si>
  <si>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</si>
  <si>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</si>
  <si>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</si>
  <si>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</si>
  <si>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</si>
  <si>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</si>
  <si>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</si>
  <si>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</si>
  <si>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</si>
  <si>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</si>
  <si>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</si>
  <si>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</si>
  <si>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</si>
  <si>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</si>
  <si>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</si>
  <si>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</si>
  <si>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</si>
  <si>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</si>
  <si>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</si>
  <si>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</si>
  <si>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</si>
  <si>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</si>
  <si>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</si>
  <si>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</si>
  <si>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</si>
  <si>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</si>
  <si>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</si>
  <si>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</si>
  <si>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</si>
  <si>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</si>
  <si>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</si>
  <si>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</si>
  <si>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</si>
  <si>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</si>
  <si>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</si>
  <si>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</si>
  <si>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</si>
  <si>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</si>
  <si>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</si>
  <si>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</si>
  <si>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</si>
  <si>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</si>
  <si>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</si>
  <si>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</si>
  <si>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</si>
  <si>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</si>
  <si>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</si>
  <si>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</si>
  <si>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</si>
  <si>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</si>
  <si>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</si>
  <si>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</si>
  <si>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</si>
  <si>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</si>
  <si>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</si>
  <si>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</si>
  <si>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</si>
  <si>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</si>
  <si>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</si>
  <si>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</si>
  <si>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</si>
  <si>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</si>
  <si>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</si>
  <si>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</si>
  <si>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</si>
  <si>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</si>
  <si>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</si>
  <si>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</si>
  <si>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</si>
  <si>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</si>
  <si>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</si>
  <si>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</si>
  <si>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</si>
  <si>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</si>
  <si>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</si>
  <si>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</si>
  <si>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</si>
  <si>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</si>
  <si>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</si>
  <si>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</si>
  <si>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</si>
  <si>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</si>
  <si>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</si>
  <si>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</si>
  <si>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</si>
  <si>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</si>
  <si>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</si>
  <si>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</si>
  <si>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</si>
  <si>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</si>
  <si>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</si>
  <si>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</si>
  <si>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</si>
  <si>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</si>
  <si>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</si>
  <si>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</si>
  <si>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</si>
  <si>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</si>
  <si>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</si>
  <si>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</si>
  <si>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</si>
  <si>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</si>
  <si>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</si>
  <si>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</si>
  <si>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</si>
  <si>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</si>
  <si>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</si>
  <si>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</si>
  <si>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</si>
  <si>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</si>
  <si>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</si>
  <si>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</si>
  <si>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</si>
  <si>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</si>
  <si>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</si>
  <si>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</si>
  <si>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</si>
  <si>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</si>
  <si>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</si>
  <si>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</si>
  <si>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</si>
  <si>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</si>
  <si>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</si>
  <si>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</si>
  <si>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</si>
  <si>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</si>
  <si>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</si>
  <si>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</si>
  <si>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</si>
  <si>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</si>
  <si>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</si>
  <si>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</si>
  <si>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</si>
  <si>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</si>
  <si>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</si>
  <si>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</si>
  <si>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</si>
  <si>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</si>
  <si>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</si>
  <si>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</si>
  <si>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</si>
  <si>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</si>
  <si>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</si>
  <si>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</si>
  <si>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</si>
  <si>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</si>
  <si>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</si>
  <si>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</si>
  <si>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</si>
  <si>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</si>
  <si>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</si>
  <si>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</si>
  <si>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</si>
  <si>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</si>
  <si>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</si>
  <si>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</si>
  <si>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</si>
  <si>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</si>
  <si>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</si>
  <si>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</si>
  <si>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</si>
  <si>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</si>
  <si>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</si>
  <si>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</si>
  <si>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</si>
  <si>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</si>
  <si>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</si>
  <si>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</si>
  <si>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</si>
  <si>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</si>
  <si>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</si>
  <si>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</si>
  <si>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</si>
  <si>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</si>
  <si>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</si>
  <si>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</si>
  <si>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</si>
  <si>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</si>
  <si>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</si>
  <si>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</si>
  <si>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</si>
  <si>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</si>
  <si>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</si>
  <si>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</si>
  <si>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</si>
  <si>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</si>
  <si>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</si>
  <si>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</si>
  <si>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</si>
  <si>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</si>
  <si>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</si>
  <si>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</si>
  <si>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</si>
  <si>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</si>
  <si>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</si>
  <si>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</si>
  <si>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</si>
  <si>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</si>
  <si>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</si>
  <si>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</si>
  <si>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</si>
  <si>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</si>
  <si>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</si>
  <si>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</si>
  <si>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</si>
  <si>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</si>
  <si>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</si>
  <si>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</si>
  <si>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</si>
  <si>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</si>
  <si>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</si>
  <si>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</si>
  <si>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</si>
  <si>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</si>
  <si>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</si>
  <si>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</si>
  <si>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</si>
  <si>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</si>
  <si>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</si>
  <si>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</si>
  <si>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</si>
  <si>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</si>
  <si>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</si>
  <si>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</si>
  <si>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</si>
  <si>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</si>
  <si>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</si>
  <si>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</si>
  <si>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</si>
  <si>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</si>
  <si>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</si>
  <si>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</si>
  <si>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</si>
  <si>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</si>
  <si>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</si>
  <si>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</si>
  <si>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</si>
  <si>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</si>
  <si>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</si>
  <si>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</si>
  <si>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</si>
  <si>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</si>
  <si>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</si>
  <si>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</si>
  <si>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</si>
  <si>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</si>
  <si>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</si>
  <si>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</si>
  <si>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</si>
  <si>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</si>
  <si>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</si>
  <si>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</si>
  <si>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</si>
  <si>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</si>
  <si>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</si>
  <si>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</si>
  <si>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</si>
  <si>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</si>
  <si>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</si>
  <si>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</si>
  <si>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</si>
  <si>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</si>
  <si>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</si>
  <si>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</si>
  <si>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</si>
  <si>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</si>
  <si>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</si>
  <si>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</si>
  <si>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</si>
  <si>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</si>
  <si>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</si>
  <si>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</si>
  <si>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</si>
  <si>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</si>
  <si>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</si>
  <si>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</si>
  <si>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</si>
  <si>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</si>
  <si>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</si>
  <si>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</si>
  <si>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</si>
  <si>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</si>
  <si>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</si>
  <si>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</si>
  <si>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</si>
  <si>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</si>
  <si>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</si>
  <si>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</si>
  <si>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</si>
  <si>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</si>
  <si>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</si>
  <si>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</si>
  <si>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</si>
  <si>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</si>
  <si>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</si>
  <si>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</si>
  <si>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</si>
  <si>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</si>
  <si>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</si>
  <si>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</si>
  <si>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</si>
  <si>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</si>
  <si>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</si>
  <si>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</si>
  <si>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</si>
  <si>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</si>
  <si>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</si>
  <si>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</si>
  <si>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</si>
  <si>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</si>
  <si>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</si>
  <si>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</si>
  <si>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</si>
  <si>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</si>
  <si>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</si>
  <si>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</si>
  <si>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</si>
  <si>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</si>
  <si>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</si>
  <si>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</si>
  <si>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</si>
  <si>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</si>
  <si>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</si>
  <si>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</si>
  <si>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</si>
  <si>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</si>
  <si>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</si>
  <si>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</si>
  <si>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</si>
  <si>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</si>
  <si>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</si>
  <si>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</si>
  <si>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</si>
  <si>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</si>
  <si>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</si>
  <si>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</si>
  <si>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</si>
  <si>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</si>
  <si>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</si>
  <si>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</si>
  <si>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</si>
  <si>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</si>
  <si>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</si>
  <si>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</si>
  <si>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</si>
  <si>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</si>
  <si>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</si>
  <si>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</si>
  <si>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</si>
  <si>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</si>
  <si>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</si>
  <si>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</si>
  <si>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</si>
  <si>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</si>
  <si>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</si>
  <si>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</si>
  <si>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</si>
  <si>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</si>
  <si>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</si>
  <si>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</si>
  <si>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</si>
  <si>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</si>
  <si>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</si>
  <si>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</si>
  <si>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</si>
  <si>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</si>
  <si>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</si>
  <si>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</si>
  <si>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</si>
  <si>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</si>
  <si>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</si>
  <si>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</si>
  <si>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</si>
  <si>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</si>
  <si>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</si>
  <si>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</si>
  <si>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</si>
  <si>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</si>
  <si>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</si>
  <si>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</si>
  <si>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</si>
  <si>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</si>
  <si>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</si>
  <si>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</si>
  <si>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</si>
  <si>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</si>
  <si>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</si>
  <si>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</si>
  <si>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</si>
  <si>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</si>
  <si>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</si>
  <si>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</si>
  <si>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</si>
  <si>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</si>
  <si>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</si>
  <si>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</si>
  <si>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</si>
  <si>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</si>
  <si>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</si>
  <si>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</si>
  <si>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</si>
  <si>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</si>
  <si>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</si>
  <si>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</si>
  <si>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</si>
  <si>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</si>
  <si>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</si>
  <si>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</si>
  <si>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</si>
  <si>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</si>
  <si>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</si>
  <si>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</si>
  <si>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</si>
  <si>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</si>
  <si>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</si>
  <si>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</si>
  <si>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</si>
  <si>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</si>
  <si>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</si>
  <si>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</si>
  <si>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</si>
  <si>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</si>
  <si>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</si>
  <si>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</si>
  <si>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</si>
  <si>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</si>
  <si>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</si>
  <si>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</si>
  <si>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</si>
  <si>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</si>
  <si>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</si>
  <si>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</si>
  <si>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</si>
  <si>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</si>
  <si>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</si>
  <si>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</si>
  <si>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</si>
  <si>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</si>
  <si>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</si>
  <si>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</si>
  <si>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</si>
  <si>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</si>
  <si>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</si>
  <si>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</si>
  <si>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</si>
  <si>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</si>
  <si>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</si>
  <si>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</si>
  <si>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</si>
  <si>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</si>
  <si>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</si>
  <si>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</si>
  <si>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</si>
  <si>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</si>
  <si>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</si>
  <si>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</si>
  <si>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</si>
  <si>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</si>
  <si>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</si>
  <si>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</si>
  <si>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</si>
  <si>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</si>
  <si>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</si>
  <si>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</si>
  <si>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</si>
  <si>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</si>
  <si>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</si>
  <si>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</si>
  <si>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</si>
  <si>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</si>
  <si>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</si>
  <si>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</si>
  <si>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</si>
  <si>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</si>
  <si>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</si>
  <si>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</si>
  <si>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</si>
  <si>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</si>
  <si>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</si>
  <si>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</si>
  <si>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</si>
  <si>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</si>
  <si>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</si>
  <si>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</si>
  <si>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</si>
  <si>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</si>
  <si>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</si>
  <si>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</si>
  <si>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</si>
  <si>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</si>
  <si>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</si>
  <si>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</si>
  <si>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</si>
  <si>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</si>
  <si>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</si>
  <si>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</si>
  <si>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</si>
  <si>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</si>
  <si>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</si>
  <si>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</si>
  <si>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</si>
  <si>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</si>
  <si>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</si>
  <si>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</si>
  <si>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</si>
  <si>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</si>
  <si>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</si>
  <si>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</si>
  <si>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</si>
  <si>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</si>
  <si>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</si>
  <si>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</si>
  <si>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</si>
  <si>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</si>
  <si>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</si>
  <si>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</si>
  <si>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</si>
  <si>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</si>
  <si>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</si>
  <si>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</si>
  <si>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</si>
  <si>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</si>
  <si>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</si>
  <si>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</si>
  <si>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</si>
  <si>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</si>
  <si>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</si>
  <si>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</si>
  <si>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</si>
  <si>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</si>
  <si>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</si>
  <si>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</si>
  <si>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</si>
  <si>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</si>
  <si>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</si>
  <si>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</si>
  <si>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</si>
  <si>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</si>
  <si>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</si>
  <si>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</si>
  <si>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</si>
  <si>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</si>
  <si>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</si>
  <si>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</si>
  <si>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</si>
  <si>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</si>
  <si>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</si>
  <si>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</si>
  <si>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</si>
  <si>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</si>
  <si>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</si>
  <si>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</si>
  <si>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</si>
  <si>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</si>
  <si>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</si>
  <si>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</si>
  <si>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</si>
  <si>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</si>
  <si>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</si>
  <si>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</si>
  <si>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</si>
  <si>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</si>
  <si>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</si>
  <si>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</si>
  <si>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</si>
  <si>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</si>
  <si>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</si>
  <si>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</si>
  <si>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</si>
  <si>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</si>
  <si>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</si>
  <si>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</si>
  <si>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</si>
  <si>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</si>
  <si>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</si>
  <si>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</si>
  <si>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</si>
  <si>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</si>
  <si>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</si>
  <si>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</si>
  <si>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</si>
  <si>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</si>
  <si>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</si>
  <si>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</si>
  <si>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</si>
  <si>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</si>
  <si>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</si>
  <si>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</si>
  <si>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</si>
  <si>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</si>
  <si>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</si>
  <si>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</si>
  <si>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</si>
  <si>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</si>
  <si>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</si>
  <si>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</si>
  <si>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</si>
  <si>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</si>
  <si>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</si>
  <si>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</si>
  <si>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</si>
  <si>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</si>
  <si>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</si>
  <si>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</si>
  <si>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</si>
  <si>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</si>
  <si>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</si>
  <si>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</si>
  <si>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</si>
  <si>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</si>
  <si>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</si>
  <si>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</si>
  <si>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</si>
  <si>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</si>
  <si>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</si>
  <si>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</si>
  <si>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</si>
  <si>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</si>
  <si>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</si>
  <si>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</si>
  <si>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</si>
  <si>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</si>
  <si>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</si>
  <si>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</si>
  <si>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</si>
  <si>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</si>
  <si>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</si>
  <si>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</si>
  <si>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</si>
  <si>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</si>
  <si>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</si>
  <si>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</si>
  <si>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</si>
  <si>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</si>
  <si>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</si>
  <si>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</si>
  <si>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</si>
  <si>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</si>
  <si>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</si>
  <si>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</si>
  <si>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</si>
  <si>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</si>
  <si>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</si>
  <si>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</si>
  <si>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</si>
  <si>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</si>
  <si>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</si>
  <si>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</si>
  <si>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</si>
  <si>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</si>
  <si>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</si>
  <si>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</si>
  <si>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</si>
  <si>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</si>
  <si>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</si>
  <si>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</si>
  <si>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</si>
  <si>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</si>
  <si>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</si>
  <si>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</si>
  <si>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</si>
  <si>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</si>
  <si>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</si>
  <si>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</si>
  <si>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</si>
  <si>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</si>
  <si>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</si>
  <si>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</si>
  <si>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</si>
  <si>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</si>
  <si>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</si>
  <si>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</si>
  <si>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</si>
  <si>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</si>
  <si>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</si>
  <si>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</si>
  <si>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</si>
  <si>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</si>
  <si>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</si>
  <si>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</si>
  <si>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</si>
  <si>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</si>
  <si>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</si>
  <si>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</si>
  <si>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</si>
  <si>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</si>
  <si>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</si>
  <si>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</si>
  <si>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</si>
  <si>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</si>
  <si>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</si>
  <si>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</si>
  <si>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</si>
  <si>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</si>
  <si>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</si>
  <si>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</si>
  <si>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</si>
  <si>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</si>
  <si>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</si>
  <si>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</si>
  <si>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</si>
  <si>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</si>
  <si>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</si>
  <si>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</si>
  <si>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</si>
  <si>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</si>
  <si>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</si>
  <si>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</si>
  <si>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</si>
  <si>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</si>
  <si>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</si>
  <si>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</si>
  <si>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</si>
  <si>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</si>
  <si>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</si>
  <si>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</si>
  <si>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</si>
  <si>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</si>
  <si>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</si>
  <si>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</si>
  <si>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</si>
  <si>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</si>
  <si>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</si>
  <si>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</si>
  <si>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</si>
  <si>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</si>
  <si>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</si>
  <si>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</si>
  <si>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</si>
  <si>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</si>
  <si>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</si>
  <si>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</si>
  <si>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</si>
  <si>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</si>
  <si>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</si>
  <si>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</si>
  <si>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</si>
  <si>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</si>
  <si>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</si>
  <si>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</si>
  <si>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</si>
  <si>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</si>
  <si>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</si>
  <si>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</si>
  <si>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</si>
  <si>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</si>
  <si>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</si>
  <si>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</si>
  <si>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</si>
  <si>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</si>
  <si>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</si>
  <si>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</si>
  <si>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</si>
  <si>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</si>
  <si>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</si>
  <si>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</si>
  <si>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</si>
  <si>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</si>
  <si>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</si>
  <si>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</si>
  <si>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</si>
  <si>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</si>
  <si>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</si>
  <si>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</si>
  <si>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</si>
  <si>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</si>
  <si>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</si>
  <si>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</si>
  <si>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</si>
  <si>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</si>
  <si>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</si>
  <si>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</si>
  <si>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</si>
  <si>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</si>
  <si>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</si>
  <si>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</si>
  <si>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</si>
  <si>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</si>
  <si>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</si>
  <si>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</si>
  <si>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</si>
  <si>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</si>
  <si>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</si>
  <si>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</si>
  <si>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</si>
  <si>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</si>
  <si>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</si>
  <si>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</si>
  <si>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</si>
  <si>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</si>
  <si>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</si>
  <si>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</si>
  <si>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</si>
  <si>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</si>
  <si>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</si>
  <si>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</si>
  <si>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</si>
  <si>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</si>
  <si>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</si>
  <si>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</si>
  <si>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</si>
  <si>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</si>
  <si>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</si>
  <si>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</si>
  <si>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</si>
  <si>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</si>
  <si>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</si>
  <si>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</si>
  <si>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</si>
  <si>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</si>
  <si>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</si>
  <si>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</si>
  <si>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</si>
  <si>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</si>
  <si>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</si>
  <si>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</si>
  <si>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</si>
  <si>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</si>
  <si>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</si>
  <si>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</si>
  <si>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</si>
  <si>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</si>
  <si>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</si>
  <si>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</si>
  <si>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</si>
  <si>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</si>
  <si>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</si>
  <si>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</si>
  <si>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</si>
  <si>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</si>
  <si>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</si>
  <si>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</si>
  <si>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</si>
  <si>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</si>
  <si>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</si>
  <si>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</si>
  <si>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</si>
  <si>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</si>
  <si>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</si>
  <si>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</si>
  <si>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</si>
  <si>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</si>
  <si>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</si>
  <si>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</si>
  <si>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</si>
  <si>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</si>
  <si>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</si>
  <si>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</si>
  <si>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</si>
  <si>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</si>
  <si>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</si>
  <si>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</si>
  <si>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</si>
  <si>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</si>
  <si>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</si>
  <si>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</si>
  <si>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</si>
  <si>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</si>
  <si>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</si>
  <si>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</si>
  <si>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</si>
  <si>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</si>
  <si>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</si>
  <si>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</si>
  <si>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</si>
  <si>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</si>
  <si>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</si>
  <si>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</si>
  <si>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</si>
  <si>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</si>
  <si>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</si>
  <si>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</si>
  <si>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</si>
  <si>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</si>
  <si>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</si>
  <si>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</si>
  <si>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</si>
  <si>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</si>
  <si>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</si>
  <si>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</si>
  <si>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</si>
  <si>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</si>
  <si>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</si>
  <si>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</si>
  <si>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</si>
  <si>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</si>
  <si>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</si>
  <si>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</si>
  <si>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</si>
  <si>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</si>
  <si>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</si>
  <si>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</si>
  <si>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</si>
  <si>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</si>
  <si>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</si>
  <si>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</si>
  <si>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</si>
  <si>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</si>
  <si>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</si>
  <si>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</si>
  <si>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</si>
  <si>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</si>
  <si>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</si>
  <si>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</si>
  <si>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</si>
  <si>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</si>
  <si>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</si>
  <si>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</si>
  <si>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</si>
  <si>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</si>
  <si>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</si>
  <si>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</si>
  <si>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</si>
  <si>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</si>
  <si>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</si>
  <si>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</si>
  <si>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</si>
  <si>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</si>
  <si>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</si>
  <si>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</si>
  <si>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</si>
  <si>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</si>
  <si>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</si>
  <si>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</si>
  <si>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</si>
  <si>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</si>
  <si>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</si>
  <si>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</si>
  <si>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</si>
  <si>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</si>
  <si>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</si>
  <si>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</si>
  <si>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</si>
  <si>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</si>
  <si>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</si>
  <si>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</si>
  <si>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</si>
  <si>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</si>
  <si>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</si>
  <si>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</si>
  <si>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</si>
  <si>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</si>
  <si>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</si>
  <si>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</si>
  <si>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</si>
  <si>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</si>
  <si>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</si>
  <si>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</si>
  <si>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</si>
  <si>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</si>
  <si>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</si>
  <si>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</si>
  <si>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</si>
  <si>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</si>
  <si>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</si>
  <si>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</si>
  <si>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</si>
  <si>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</si>
  <si>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</si>
  <si>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</si>
  <si>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</si>
  <si>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</si>
  <si>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</si>
  <si>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</si>
  <si>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</si>
  <si>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</si>
  <si>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</si>
  <si>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</si>
  <si>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</si>
  <si>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</si>
  <si>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</si>
  <si>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</si>
  <si>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</si>
  <si>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</si>
  <si>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</si>
  <si>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</si>
  <si>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</si>
  <si>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</si>
  <si>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</si>
  <si>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</si>
  <si>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</si>
  <si>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</si>
  <si>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</si>
  <si>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</si>
  <si>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</si>
  <si>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</si>
  <si>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</si>
  <si>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</si>
  <si>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</si>
  <si>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</si>
  <si>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</si>
  <si>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</si>
  <si>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</si>
  <si>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</si>
  <si>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</si>
  <si>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</si>
  <si>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</si>
  <si>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</si>
  <si>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</si>
  <si>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</si>
  <si>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</si>
  <si>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</si>
  <si>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</si>
  <si>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</si>
  <si>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</si>
  <si>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</si>
  <si>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</si>
  <si>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</si>
  <si>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</si>
  <si>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</si>
  <si>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</si>
  <si>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</si>
  <si>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</si>
  <si>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</si>
  <si>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</si>
  <si>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</si>
  <si>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</si>
  <si>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</si>
  <si>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</si>
  <si>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</si>
  <si>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</si>
  <si>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</si>
  <si>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</si>
  <si>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</si>
  <si>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</si>
  <si>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</si>
  <si>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</si>
  <si>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</si>
  <si>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</si>
  <si>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</si>
  <si>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</si>
  <si>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</si>
  <si>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</si>
  <si>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</si>
  <si>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</si>
  <si>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</si>
  <si>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</si>
  <si>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</si>
  <si>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</si>
  <si>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</si>
  <si>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</si>
  <si>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</si>
  <si>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</si>
  <si>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</si>
  <si>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</si>
  <si>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</si>
  <si>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</si>
  <si>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</si>
  <si>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</si>
  <si>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</si>
  <si>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</si>
  <si>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</si>
  <si>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</si>
  <si>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</si>
  <si>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</si>
  <si>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</si>
  <si>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</si>
  <si>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</si>
  <si>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</si>
  <si>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</si>
  <si>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</si>
  <si>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</si>
  <si>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</si>
  <si>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</si>
  <si>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</si>
  <si>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</si>
  <si>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</si>
  <si>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</si>
  <si>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</si>
  <si>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</si>
  <si>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</si>
  <si>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</si>
  <si>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</si>
  <si>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</si>
  <si>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</si>
  <si>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</si>
  <si>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</si>
  <si>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</si>
  <si>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</si>
  <si>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</si>
  <si>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</si>
  <si>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</si>
  <si>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</si>
  <si>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</si>
  <si>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</si>
  <si>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</si>
  <si>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</si>
  <si>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</si>
  <si>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</si>
  <si>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</si>
  <si>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</si>
  <si>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</si>
  <si>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</si>
  <si>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</si>
  <si>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</si>
  <si>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</si>
  <si>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</si>
  <si>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</si>
  <si>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</si>
  <si>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</si>
  <si>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</si>
  <si>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</si>
  <si>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</si>
  <si>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</si>
  <si>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</si>
  <si>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</si>
  <si>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</si>
  <si>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</si>
  <si>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</si>
  <si>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</si>
  <si>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</si>
  <si>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</si>
  <si>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</si>
  <si>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</si>
  <si>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</si>
  <si>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</si>
  <si>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</si>
  <si>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</si>
  <si>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</si>
  <si>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</si>
  <si>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</si>
  <si>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</si>
  <si>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</si>
  <si>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</si>
  <si>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</si>
  <si>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</si>
  <si>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</si>
  <si>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</si>
  <si>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</si>
  <si>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</si>
  <si>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</si>
  <si>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</si>
  <si>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</si>
  <si>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</si>
  <si>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</si>
  <si>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</si>
  <si>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</si>
  <si>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</si>
  <si>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</si>
  <si>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</si>
  <si>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</si>
  <si>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</si>
  <si>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</si>
  <si>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</si>
  <si>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</si>
  <si>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</si>
  <si>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</si>
  <si>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</si>
  <si>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</si>
  <si>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</si>
  <si>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</si>
  <si>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</si>
  <si>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</si>
  <si>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</si>
  <si>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</si>
  <si>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</si>
  <si>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</si>
  <si>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</si>
  <si>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</si>
  <si>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</si>
  <si>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</si>
  <si>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</si>
  <si>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</si>
  <si>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</si>
  <si>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</si>
  <si>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</si>
  <si>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</si>
  <si>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</si>
  <si>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</si>
  <si>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</si>
  <si>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</si>
  <si>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</si>
  <si>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</si>
  <si>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</si>
  <si>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</si>
  <si>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</si>
  <si>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</si>
  <si>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</si>
  <si>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</si>
  <si>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</si>
  <si>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</si>
  <si>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</si>
  <si>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</si>
  <si>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</si>
  <si>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</si>
  <si>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</si>
  <si>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</si>
  <si>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</si>
  <si>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</si>
  <si>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</si>
  <si>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</si>
  <si>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</si>
  <si>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</si>
  <si>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</si>
  <si>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</si>
  <si>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</si>
  <si>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</si>
  <si>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</si>
  <si>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</si>
  <si>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</si>
  <si>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</si>
  <si>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</si>
  <si>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</si>
  <si>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</si>
  <si>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</si>
  <si>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</si>
  <si>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</si>
  <si>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</si>
  <si>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</si>
  <si>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</si>
  <si>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</si>
  <si>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</si>
  <si>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</si>
  <si>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</si>
  <si>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</si>
  <si>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</si>
  <si>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</si>
  <si>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</si>
  <si>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</si>
  <si>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</si>
  <si>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</si>
  <si>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</si>
  <si>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</si>
  <si>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</si>
  <si>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</si>
  <si>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</si>
  <si>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</si>
  <si>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</si>
  <si>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</si>
  <si>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</si>
  <si>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</si>
  <si>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</si>
  <si>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</si>
  <si>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</si>
  <si>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</si>
  <si>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</si>
  <si>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</si>
  <si>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</si>
  <si>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</si>
  <si>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</si>
  <si>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</si>
  <si>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</si>
  <si>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</si>
  <si>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</si>
  <si>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</si>
  <si>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</si>
  <si>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</si>
  <si>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</si>
  <si>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</si>
  <si>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</si>
  <si>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</si>
  <si>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</si>
  <si>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</si>
  <si>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</si>
  <si>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</si>
  <si>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</si>
  <si>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</si>
  <si>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</si>
  <si>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</si>
  <si>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</si>
  <si>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</si>
  <si>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</si>
  <si>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</si>
  <si>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</si>
  <si>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</si>
  <si>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</si>
  <si>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</si>
  <si>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</si>
  <si>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</si>
  <si>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</si>
  <si>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</si>
  <si>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</si>
  <si>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</si>
  <si>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</si>
  <si>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</si>
  <si>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</si>
  <si>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</si>
  <si>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</si>
  <si>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</si>
  <si>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</si>
  <si>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</si>
  <si>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</si>
  <si>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</si>
  <si>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</si>
  <si>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</si>
  <si>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</si>
  <si>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</si>
  <si>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</si>
  <si>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</si>
  <si>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</si>
  <si>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</si>
  <si>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</si>
  <si>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</si>
  <si>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</si>
  <si>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</si>
  <si>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</si>
  <si>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</si>
  <si>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</si>
  <si>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</si>
  <si>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</si>
  <si>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</si>
  <si>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</si>
  <si>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</si>
  <si>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</si>
  <si>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</si>
  <si>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</si>
  <si>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</si>
  <si>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</si>
  <si>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</si>
  <si>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</si>
  <si>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</si>
  <si>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</si>
  <si>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</si>
  <si>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</si>
  <si>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</si>
  <si>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</si>
  <si>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</si>
  <si>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</si>
  <si>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</si>
  <si>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</si>
  <si>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</si>
  <si>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</si>
  <si>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</si>
  <si>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</si>
  <si>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</si>
  <si>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</si>
  <si>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</si>
  <si>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</si>
  <si>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</si>
  <si>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</si>
  <si>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</si>
  <si>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</si>
  <si>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</si>
  <si>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</si>
  <si>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</si>
  <si>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</si>
  <si>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</si>
  <si>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</si>
  <si>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</si>
  <si>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</si>
  <si>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</si>
  <si>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</si>
  <si>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</si>
  <si>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</si>
  <si>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</si>
  <si>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</si>
  <si>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</si>
  <si>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</si>
  <si>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</si>
  <si>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</si>
  <si>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</si>
  <si>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</si>
  <si>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</si>
  <si>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</si>
  <si>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</si>
  <si>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</si>
  <si>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</si>
  <si>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</si>
  <si>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</si>
  <si>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</si>
  <si>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</si>
  <si>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</si>
  <si>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</si>
  <si>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</si>
  <si>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</si>
  <si>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</si>
  <si>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</si>
  <si>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</si>
  <si>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</si>
  <si>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</si>
  <si>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</si>
  <si>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</si>
  <si>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</si>
  <si>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</si>
  <si>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</si>
  <si>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</si>
  <si>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</si>
  <si>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</si>
  <si>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</si>
  <si>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</si>
  <si>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</si>
  <si>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</si>
  <si>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</si>
  <si>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</si>
  <si>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</si>
  <si>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</si>
  <si>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</si>
  <si>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</si>
  <si>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</si>
  <si>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</si>
  <si>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</si>
  <si>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</si>
  <si>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</si>
  <si>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</si>
  <si>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</si>
  <si>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</si>
  <si>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</si>
  <si>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</si>
  <si>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</si>
  <si>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</si>
  <si>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</si>
  <si>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</si>
  <si>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</si>
  <si>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</si>
  <si>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</si>
  <si>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</si>
  <si>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</si>
  <si>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</si>
  <si>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</si>
  <si>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</si>
  <si>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</si>
  <si>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</si>
  <si>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</si>
  <si>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</si>
  <si>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</si>
  <si>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</si>
  <si>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</si>
  <si>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</si>
  <si>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</si>
  <si>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</si>
  <si>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</si>
  <si>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</si>
  <si>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</si>
  <si>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</si>
  <si>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</si>
  <si>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</si>
  <si>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</si>
  <si>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</si>
  <si>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</si>
  <si>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</si>
  <si>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</si>
  <si>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</si>
  <si>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</si>
  <si>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</si>
  <si>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</si>
  <si>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</si>
  <si>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</si>
  <si>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</si>
  <si>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</si>
  <si>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</si>
  <si>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</si>
  <si>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</si>
  <si>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</si>
  <si>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</si>
  <si>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</si>
  <si>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</si>
  <si>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</si>
  <si>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</si>
  <si>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</si>
  <si>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</si>
  <si>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</si>
  <si>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</si>
  <si>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</si>
  <si>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</si>
  <si>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</si>
  <si>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</si>
  <si>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</si>
  <si>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</si>
  <si>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</si>
  <si>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</si>
  <si>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</si>
  <si>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</si>
  <si>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</si>
  <si>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</si>
  <si>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</si>
  <si>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</si>
  <si>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</si>
  <si>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</si>
  <si>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</si>
  <si>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</si>
  <si>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</si>
  <si>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</si>
  <si>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</si>
  <si>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</si>
  <si>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</si>
  <si>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</si>
  <si>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</si>
  <si>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</si>
  <si>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</si>
  <si>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</si>
  <si>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</si>
  <si>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</si>
  <si>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</si>
  <si>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</si>
  <si>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</si>
  <si>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</si>
  <si>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</si>
  <si>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</si>
  <si>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</si>
  <si>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</si>
  <si>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</si>
  <si>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</si>
  <si>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</si>
  <si>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</si>
  <si>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</si>
  <si>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</si>
  <si>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</si>
  <si>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</si>
  <si>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</si>
  <si>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</si>
  <si>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</si>
  <si>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</si>
  <si>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</si>
  <si>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</si>
  <si>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</si>
  <si>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</si>
  <si>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</si>
  <si>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</si>
  <si>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</si>
  <si>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</si>
  <si>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</si>
  <si>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</si>
  <si>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</si>
  <si>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</si>
  <si>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</si>
  <si>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</si>
  <si>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</si>
  <si>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</si>
  <si>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</si>
  <si>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</si>
  <si>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</si>
  <si>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</si>
  <si>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</si>
  <si>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</si>
  <si>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</si>
  <si>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</si>
  <si>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</si>
  <si>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</si>
  <si>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</si>
  <si>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</si>
  <si>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</si>
  <si>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</si>
  <si>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</si>
  <si>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</si>
  <si>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</si>
  <si>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</si>
  <si>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</si>
  <si>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</si>
  <si>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</si>
  <si>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</si>
  <si>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</si>
  <si>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</si>
  <si>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</si>
  <si>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</si>
  <si>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</si>
  <si>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</si>
  <si>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</si>
  <si>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</si>
  <si>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</si>
  <si>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</si>
  <si>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</si>
  <si>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</si>
  <si>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</si>
  <si>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</si>
  <si>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</si>
  <si>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</si>
  <si>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</si>
  <si>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</si>
  <si>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</si>
  <si>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</si>
  <si>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</si>
  <si>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</si>
  <si>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</si>
  <si>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</si>
  <si>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</si>
  <si>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</si>
  <si>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</si>
  <si>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</si>
  <si>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</si>
  <si>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</si>
  <si>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</si>
  <si>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</si>
  <si>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</si>
  <si>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</si>
  <si>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</si>
  <si>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</si>
  <si>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</si>
  <si>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</si>
  <si>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</si>
  <si>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</si>
  <si>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</si>
  <si>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</si>
  <si>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</si>
  <si>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</si>
  <si>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</si>
  <si>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</si>
  <si>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</si>
  <si>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</si>
  <si>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</si>
  <si>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</si>
  <si>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</si>
  <si>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</si>
  <si>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</si>
  <si>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</si>
  <si>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</si>
  <si>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</si>
  <si>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</si>
  <si>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</si>
  <si>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</si>
  <si>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</si>
  <si>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</si>
  <si>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</si>
  <si>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</si>
  <si>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</si>
  <si>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</si>
  <si>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</si>
  <si>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</si>
  <si>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</si>
  <si>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</si>
  <si>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</si>
  <si>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</si>
  <si>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</si>
  <si>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</si>
  <si>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</si>
  <si>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</si>
  <si>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</si>
  <si>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</si>
  <si>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</si>
  <si>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</si>
  <si>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</si>
  <si>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</si>
  <si>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</si>
  <si>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</si>
  <si>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</si>
  <si>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</si>
  <si>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</si>
  <si>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</si>
  <si>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</si>
  <si>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</si>
  <si>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</si>
  <si>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</si>
  <si>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</si>
  <si>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</si>
  <si>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</si>
  <si>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</si>
  <si>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</si>
  <si>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</si>
  <si>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</si>
  <si>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</si>
  <si>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</si>
  <si>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</si>
  <si>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</si>
  <si>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</si>
  <si>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</si>
  <si>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</si>
  <si>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</si>
  <si>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</si>
  <si>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</si>
  <si>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</si>
  <si>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</si>
  <si>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</si>
  <si>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</si>
  <si>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</si>
  <si>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</si>
  <si>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</si>
  <si>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</si>
  <si>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</si>
  <si>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</si>
  <si>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</si>
  <si>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</si>
  <si>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</si>
  <si>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</si>
  <si>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</si>
  <si>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</si>
  <si>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</si>
  <si>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</si>
  <si>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</si>
  <si>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</si>
  <si>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</si>
  <si>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</si>
  <si>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</si>
  <si>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</si>
  <si>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</si>
  <si>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</si>
  <si>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</si>
  <si>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</si>
  <si>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</si>
  <si>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</si>
  <si>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</si>
  <si>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</si>
  <si>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</si>
  <si>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</si>
  <si>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</si>
  <si>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</si>
  <si>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</si>
  <si>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</si>
  <si>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</si>
  <si>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</si>
  <si>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</si>
  <si>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</si>
  <si>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</si>
  <si>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</si>
  <si>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</si>
  <si>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</si>
  <si>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</si>
  <si>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</si>
  <si>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</si>
  <si>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</si>
  <si>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</si>
  <si>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</si>
  <si>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</si>
  <si>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</si>
  <si>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</si>
  <si>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</si>
  <si>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</si>
  <si>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</si>
  <si>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</si>
  <si>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</si>
  <si>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</si>
  <si>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</si>
  <si>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</si>
  <si>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</si>
  <si>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</si>
  <si>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</si>
  <si>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</si>
  <si>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</si>
  <si>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</si>
  <si>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</si>
  <si>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</si>
  <si>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</si>
  <si>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</si>
  <si>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</si>
  <si>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</si>
  <si>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</si>
  <si>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</si>
  <si>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</si>
  <si>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</si>
  <si>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</si>
  <si>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</si>
  <si>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</si>
  <si>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</si>
  <si>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</si>
  <si>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</si>
  <si>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</si>
  <si>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</si>
  <si>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</si>
  <si>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</si>
  <si>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</si>
  <si>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</si>
  <si>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</si>
  <si>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</si>
  <si>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</si>
  <si>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</si>
  <si>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</si>
  <si>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</si>
  <si>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</si>
  <si>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</si>
  <si>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</si>
  <si>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</si>
  <si>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</si>
  <si>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</si>
  <si>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</si>
  <si>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</si>
  <si>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</si>
  <si>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</si>
  <si>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</si>
  <si>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</si>
  <si>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</si>
  <si>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</si>
  <si>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</si>
  <si>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</si>
  <si>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</si>
  <si>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</si>
  <si>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</si>
  <si>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</si>
  <si>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</si>
  <si>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</si>
  <si>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</si>
  <si>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</si>
  <si>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</si>
  <si>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</si>
  <si>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</si>
  <si>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</si>
  <si>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</si>
  <si>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</si>
  <si>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</si>
  <si>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</si>
  <si>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</si>
  <si>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</si>
  <si>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</si>
  <si>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</si>
  <si>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</si>
  <si>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</si>
  <si>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</si>
  <si>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</si>
  <si>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</si>
  <si>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</si>
  <si>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</si>
  <si>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</si>
  <si>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</si>
  <si>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</si>
  <si>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</si>
  <si>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</si>
  <si>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</si>
  <si>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</si>
  <si>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</si>
  <si>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</si>
  <si>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</si>
  <si>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</si>
  <si>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</si>
  <si>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</si>
  <si>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</si>
  <si>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</si>
  <si>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</si>
  <si>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</si>
  <si>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</si>
  <si>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</si>
  <si>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</si>
  <si>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</si>
  <si>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</si>
  <si>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</si>
  <si>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</si>
  <si>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</si>
  <si>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</si>
  <si>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</si>
  <si>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</si>
  <si>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</si>
  <si>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</si>
  <si>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</si>
  <si>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</si>
  <si>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</si>
  <si>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</si>
  <si>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</si>
  <si>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</si>
  <si>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</si>
  <si>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</si>
  <si>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</si>
  <si>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</si>
  <si>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</si>
  <si>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</si>
  <si>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</si>
  <si>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</si>
  <si>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</si>
  <si>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</si>
  <si>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</si>
  <si>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</si>
  <si>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</si>
  <si>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</si>
  <si>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</si>
  <si>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</si>
  <si>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</si>
  <si>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</si>
  <si>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</si>
  <si>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</si>
  <si>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</si>
  <si>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</si>
  <si>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</si>
  <si>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</si>
  <si>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</si>
  <si>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</si>
  <si>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</si>
  <si>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</si>
  <si>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</si>
  <si>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</si>
  <si>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</si>
  <si>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</si>
  <si>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</si>
  <si>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</si>
  <si>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</si>
  <si>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</si>
  <si>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</si>
  <si>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</si>
  <si>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</si>
  <si>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</si>
  <si>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</si>
  <si>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</si>
  <si>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</si>
  <si>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</si>
  <si>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</si>
  <si>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</si>
  <si>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</si>
  <si>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</si>
  <si>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</si>
  <si>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</si>
  <si>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</si>
  <si>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</si>
  <si>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</si>
  <si>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</si>
  <si>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</si>
  <si>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</si>
  <si>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</si>
  <si>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</si>
  <si>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</si>
  <si>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</si>
  <si>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</si>
  <si>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</si>
  <si>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</si>
  <si>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</si>
  <si>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</si>
  <si>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</si>
  <si>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</si>
  <si>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</si>
  <si>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</si>
  <si>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</si>
  <si>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</si>
  <si>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</si>
  <si>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</si>
  <si>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</si>
  <si>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</si>
  <si>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</si>
  <si>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</si>
  <si>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</si>
  <si>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</si>
  <si>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</si>
  <si>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</si>
  <si>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</si>
  <si>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</si>
  <si>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</si>
  <si>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</si>
  <si>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</si>
  <si>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</si>
  <si>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</si>
  <si>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</si>
  <si>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</si>
  <si>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</si>
  <si>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</si>
  <si>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</si>
  <si>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</si>
  <si>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</si>
  <si>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</si>
  <si>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</si>
  <si>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</si>
  <si>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</si>
  <si>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</si>
  <si>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</si>
  <si>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</si>
  <si>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</si>
  <si>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</si>
  <si>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</si>
  <si>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</si>
  <si>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</si>
  <si>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</si>
  <si>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</si>
  <si>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</si>
  <si>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</si>
  <si>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</si>
  <si>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</si>
  <si>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</si>
  <si>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</si>
  <si>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</si>
  <si>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</si>
  <si>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</si>
  <si>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</si>
  <si>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</si>
  <si>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</si>
  <si>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</si>
  <si>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</si>
  <si>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</si>
  <si>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</si>
  <si>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</si>
  <si>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</si>
  <si>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</si>
  <si>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</si>
  <si>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</si>
  <si>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</si>
  <si>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</si>
  <si>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</si>
  <si>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</si>
  <si>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</si>
  <si>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</si>
  <si>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</si>
  <si>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</si>
  <si>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</si>
  <si>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</si>
  <si>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</si>
  <si>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</si>
  <si>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</si>
  <si>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</si>
  <si>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</si>
  <si>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</si>
  <si>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</si>
  <si>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</si>
  <si>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</si>
  <si>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</si>
  <si>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</si>
  <si>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</si>
  <si>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</si>
  <si>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</si>
  <si>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</si>
  <si>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</si>
  <si>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</si>
  <si>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</si>
  <si>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</si>
  <si>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</si>
  <si>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</si>
  <si>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</si>
  <si>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</si>
  <si>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</si>
  <si>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</si>
  <si>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</si>
  <si>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</si>
  <si>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</si>
  <si>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</si>
  <si>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</si>
  <si>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</si>
  <si>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</si>
  <si>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</si>
  <si>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</si>
  <si>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</si>
  <si>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</si>
  <si>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</si>
  <si>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</si>
  <si>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</si>
  <si>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</si>
  <si>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</si>
  <si>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</si>
  <si>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</si>
  <si>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</si>
  <si>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</si>
  <si>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</si>
  <si>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</si>
  <si>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</si>
  <si>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</si>
  <si>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</si>
  <si>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</si>
  <si>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</si>
  <si>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</si>
  <si>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</si>
  <si>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</si>
  <si>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</si>
  <si>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</si>
  <si>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</si>
  <si>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</si>
  <si>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</si>
  <si>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</si>
  <si>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</si>
  <si>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</si>
  <si>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</si>
  <si>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</si>
  <si>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</si>
  <si>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</si>
  <si>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</si>
  <si>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</si>
  <si>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</si>
  <si>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</si>
  <si>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</si>
  <si>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</si>
  <si>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</si>
  <si>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</si>
  <si>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</si>
  <si>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</si>
  <si>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</si>
  <si>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</si>
  <si>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</si>
  <si>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</si>
  <si>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</si>
  <si>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</si>
  <si>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</si>
  <si>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</si>
  <si>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</si>
  <si>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</si>
  <si>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</si>
  <si>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</si>
  <si>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</si>
  <si>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</si>
  <si>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</si>
  <si>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</si>
  <si>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</si>
  <si>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</si>
  <si>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</si>
  <si>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</si>
  <si>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</si>
  <si>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</si>
  <si>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</si>
  <si>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</si>
  <si>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</si>
  <si>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</si>
  <si>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</si>
  <si>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</si>
  <si>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</si>
  <si>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</si>
  <si>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</si>
  <si>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</si>
  <si>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</si>
  <si>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</si>
  <si>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</si>
  <si>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</si>
  <si>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</si>
  <si>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</si>
  <si>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</si>
  <si>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</si>
  <si>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</si>
  <si>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</si>
  <si>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</si>
  <si>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</si>
  <si>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</si>
  <si>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</si>
  <si>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</si>
  <si>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</si>
  <si>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</si>
  <si>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</si>
  <si>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</si>
  <si>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</si>
  <si>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</si>
  <si>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</si>
  <si>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</si>
  <si>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</si>
  <si>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</si>
  <si>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</si>
  <si>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</si>
  <si>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</si>
  <si>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</si>
  <si>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</si>
  <si>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</si>
  <si>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</si>
  <si>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</si>
  <si>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</si>
  <si>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</si>
  <si>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</si>
  <si>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</si>
  <si>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</si>
  <si>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</si>
  <si>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</si>
  <si>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</si>
  <si>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</si>
  <si>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</si>
  <si>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</si>
  <si>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</si>
  <si>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</si>
  <si>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</si>
  <si>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</si>
  <si>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</si>
  <si>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</si>
  <si>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</si>
  <si>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</si>
  <si>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</si>
  <si>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</si>
  <si>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</si>
  <si>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</si>
  <si>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</si>
  <si>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</si>
  <si>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</si>
  <si>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</si>
  <si>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</si>
  <si>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</si>
  <si>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</si>
  <si>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</si>
  <si>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</si>
  <si>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</si>
  <si>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</si>
  <si>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</si>
  <si>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</si>
  <si>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</si>
  <si>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</si>
  <si>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</si>
  <si>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</si>
  <si>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</si>
  <si>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</si>
  <si>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</si>
  <si>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</si>
  <si>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</si>
  <si>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</si>
  <si>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</si>
  <si>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</si>
  <si>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</si>
  <si>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</si>
  <si>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</si>
  <si>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</si>
  <si>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</si>
  <si>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</si>
  <si>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</si>
  <si>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</si>
  <si>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</si>
  <si>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</si>
  <si>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</si>
  <si>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</si>
  <si>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</si>
  <si>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</si>
  <si>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</si>
  <si>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</si>
  <si>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</si>
  <si>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</si>
  <si>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</si>
  <si>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</si>
  <si>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</si>
  <si>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</si>
  <si>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</si>
  <si>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</si>
  <si>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</si>
  <si>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</si>
  <si>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</si>
  <si>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</si>
  <si>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</si>
  <si>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</si>
  <si>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</si>
  <si>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</si>
  <si>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</si>
  <si>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</si>
  <si>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</si>
  <si>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</si>
  <si>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</si>
  <si>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</si>
  <si>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</si>
  <si>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</si>
  <si>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</si>
  <si>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</si>
  <si>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</si>
  <si>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</si>
  <si>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</si>
  <si>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</si>
  <si>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</si>
  <si>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</si>
  <si>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</si>
  <si>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</si>
  <si>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</si>
  <si>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</si>
  <si>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</si>
  <si>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</si>
  <si>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</si>
  <si>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</si>
  <si>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</si>
  <si>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</si>
  <si>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</si>
  <si>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</si>
  <si>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</si>
  <si>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</si>
  <si>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</si>
  <si>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</si>
  <si>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</si>
  <si>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</si>
  <si>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</si>
  <si>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</si>
  <si>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</si>
  <si>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</si>
  <si>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</si>
  <si>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</si>
  <si>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</si>
  <si>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</si>
  <si>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</si>
  <si>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</si>
  <si>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</si>
  <si>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</si>
  <si>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</si>
  <si>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</si>
  <si>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</si>
  <si>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</si>
  <si>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</si>
  <si>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</si>
  <si>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</si>
  <si>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</si>
  <si>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</si>
  <si>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</si>
  <si>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</si>
  <si>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</si>
  <si>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</si>
  <si>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</si>
  <si>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</si>
  <si>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</si>
  <si>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</si>
  <si>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</si>
  <si>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</si>
  <si>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</si>
  <si>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</si>
  <si>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</si>
  <si>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</si>
  <si>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</si>
  <si>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</si>
  <si>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</si>
  <si>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</si>
  <si>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</si>
  <si>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</si>
  <si>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</si>
  <si>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</si>
  <si>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</si>
  <si>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</si>
  <si>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</si>
  <si>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</si>
  <si>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</si>
  <si>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</si>
  <si>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</si>
  <si>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</si>
  <si>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</si>
  <si>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</si>
  <si>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</si>
  <si>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</si>
  <si>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</si>
  <si>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</si>
  <si>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</si>
  <si>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</si>
  <si>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</si>
  <si>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</si>
  <si>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</si>
  <si>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</si>
  <si>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</si>
  <si>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</si>
  <si>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</si>
  <si>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</si>
  <si>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</si>
  <si>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</si>
  <si>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</si>
  <si>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</si>
  <si>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</si>
  <si>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</si>
  <si>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</si>
  <si>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</si>
  <si>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</si>
  <si>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</si>
  <si>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</si>
  <si>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</si>
  <si>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</si>
  <si>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</si>
  <si>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</si>
  <si>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</si>
  <si>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</si>
  <si>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</si>
  <si>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</si>
  <si>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</si>
  <si>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</si>
  <si>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</si>
  <si>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</si>
  <si>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</si>
  <si>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</si>
  <si>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</si>
  <si>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</si>
  <si>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</si>
  <si>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</si>
  <si>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</si>
  <si>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</si>
  <si>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</si>
  <si>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</si>
  <si>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</si>
  <si>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</si>
  <si>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</si>
  <si>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</si>
  <si>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</si>
  <si>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</si>
  <si>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</si>
  <si>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</si>
  <si>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</si>
  <si>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</si>
  <si>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</si>
  <si>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</si>
  <si>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</si>
  <si>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</si>
  <si>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</si>
  <si>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</si>
  <si>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</si>
  <si>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</si>
  <si>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</si>
  <si>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</si>
  <si>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</si>
  <si>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</si>
  <si>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</si>
  <si>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</si>
  <si>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</si>
  <si>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</si>
  <si>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</si>
  <si>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</si>
  <si>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</si>
  <si>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</si>
  <si>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</si>
  <si>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</si>
  <si>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</si>
  <si>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</si>
  <si>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</si>
  <si>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</si>
  <si>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</si>
  <si>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</si>
  <si>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</si>
  <si>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</si>
  <si>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</si>
  <si>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</si>
  <si>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</si>
  <si>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</si>
  <si>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</si>
  <si>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</si>
  <si>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</si>
  <si>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</si>
  <si>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</si>
  <si>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</si>
  <si>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</si>
  <si>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</si>
  <si>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</si>
  <si>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</si>
  <si>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</si>
  <si>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</si>
  <si>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</si>
  <si>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</si>
  <si>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</si>
  <si>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</si>
  <si>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</si>
  <si>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</si>
  <si>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</si>
  <si>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</si>
  <si>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</si>
  <si>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</si>
  <si>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</si>
  <si>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</si>
  <si>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</si>
  <si>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</si>
  <si>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</si>
  <si>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</si>
  <si>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</si>
  <si>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</si>
  <si>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</si>
  <si>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</si>
  <si>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</si>
  <si>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</si>
  <si>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</si>
  <si>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</si>
  <si>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</si>
  <si>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</si>
  <si>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</si>
  <si>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</si>
  <si>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</si>
  <si>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</si>
  <si>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</si>
  <si>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</si>
  <si>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</si>
  <si>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</si>
  <si>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</si>
  <si>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</si>
  <si>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</si>
  <si>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</si>
  <si>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</si>
  <si>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</si>
  <si>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</si>
  <si>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</si>
  <si>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</si>
  <si>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</si>
  <si>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</si>
  <si>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</si>
  <si>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</si>
  <si>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</si>
  <si>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</si>
  <si>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</si>
  <si>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</si>
  <si>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</si>
  <si>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</si>
  <si>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</si>
  <si>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</si>
  <si>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</si>
  <si>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</si>
  <si>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</si>
  <si>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</si>
  <si>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</si>
  <si>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</si>
  <si>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</si>
  <si>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</si>
  <si>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</si>
  <si>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</si>
  <si>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</si>
  <si>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</si>
  <si>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</si>
  <si>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</si>
  <si>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</si>
  <si>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</si>
  <si>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</si>
  <si>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</si>
  <si>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</si>
  <si>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</si>
  <si>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</si>
  <si>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</si>
  <si>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</si>
  <si>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</si>
  <si>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</si>
  <si>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</si>
  <si>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</si>
  <si>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</si>
  <si>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</si>
  <si>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</si>
  <si>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</si>
  <si>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</si>
  <si>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</si>
  <si>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</si>
  <si>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</si>
  <si>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</si>
  <si>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</si>
  <si>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</si>
  <si>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</si>
  <si>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</si>
  <si>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</si>
  <si>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</si>
  <si>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</si>
  <si>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</si>
  <si>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</si>
  <si>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</si>
  <si>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</si>
  <si>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</si>
  <si>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</si>
  <si>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</si>
  <si>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</si>
  <si>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</si>
  <si>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</si>
  <si>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</si>
  <si>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</si>
  <si>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</si>
  <si>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</si>
  <si>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</si>
  <si>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</si>
  <si>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</si>
  <si>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</si>
  <si>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</si>
  <si>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</si>
  <si>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</si>
  <si>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</si>
  <si>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</si>
  <si>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</si>
  <si>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</si>
  <si>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</si>
  <si>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</si>
  <si>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</si>
  <si>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</si>
  <si>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</si>
  <si>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</si>
  <si>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</si>
  <si>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</si>
  <si>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</si>
  <si>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</si>
  <si>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</si>
  <si>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</si>
  <si>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</si>
  <si>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</si>
  <si>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</si>
  <si>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</si>
  <si>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</si>
  <si>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</si>
  <si>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</si>
  <si>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</si>
  <si>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</si>
  <si>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</si>
  <si>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</si>
  <si>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</si>
  <si>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</si>
  <si>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</si>
  <si>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</si>
  <si>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</si>
  <si>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</si>
  <si>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</si>
  <si>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</si>
  <si>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</si>
  <si>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</si>
  <si>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</si>
  <si>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</si>
  <si>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</si>
  <si>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</si>
  <si>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</si>
  <si>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</si>
  <si>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</si>
  <si>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</si>
  <si>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</si>
  <si>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</si>
  <si>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</si>
  <si>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</si>
  <si>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</si>
  <si>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</si>
  <si>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</si>
  <si>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</si>
  <si>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</si>
  <si>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</si>
  <si>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</si>
  <si>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</si>
  <si>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</si>
  <si>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</si>
  <si>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</si>
  <si>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</si>
  <si>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</si>
  <si>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</si>
  <si>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</si>
  <si>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</si>
  <si>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</si>
  <si>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</si>
  <si>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</si>
  <si>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</si>
  <si>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</si>
  <si>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</si>
  <si>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</si>
  <si>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</si>
  <si>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</si>
  <si>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</si>
  <si>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</si>
  <si>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</si>
  <si>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</si>
  <si>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</si>
  <si>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</si>
  <si>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</si>
  <si>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</si>
  <si>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</si>
  <si>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</si>
  <si>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</si>
  <si>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</si>
  <si>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</si>
  <si>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</si>
  <si>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</si>
  <si>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</si>
  <si>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</si>
  <si>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</si>
  <si>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</si>
  <si>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</si>
  <si>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</si>
  <si>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</si>
  <si>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</si>
  <si>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</si>
  <si>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</si>
  <si>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</si>
  <si>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</si>
  <si>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</si>
  <si>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</si>
  <si>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</si>
  <si>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</si>
  <si>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</si>
  <si>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</si>
  <si>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</si>
  <si>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</si>
  <si>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</si>
  <si>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</si>
  <si>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</si>
  <si>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</si>
  <si>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</si>
  <si>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</si>
  <si>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</si>
  <si>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</si>
  <si>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</si>
  <si>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</si>
  <si>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</si>
  <si>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</si>
  <si>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</si>
  <si>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</si>
  <si>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</si>
  <si>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</si>
  <si>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</si>
  <si>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</si>
  <si>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</si>
  <si>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</si>
  <si>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</si>
  <si>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</si>
  <si>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</si>
  <si>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</si>
  <si>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</si>
  <si>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</si>
  <si>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</si>
  <si>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</si>
  <si>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</si>
  <si>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</si>
  <si>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</si>
  <si>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</si>
  <si>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</si>
  <si>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</si>
  <si>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</si>
  <si>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</si>
  <si>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</si>
  <si>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</si>
  <si>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</si>
  <si>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</si>
  <si>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</si>
  <si>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</si>
  <si>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</si>
  <si>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</si>
  <si>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</si>
  <si>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</si>
  <si>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</si>
  <si>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</si>
  <si>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</si>
  <si>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</si>
  <si>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</si>
  <si>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</si>
  <si>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</si>
  <si>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</si>
  <si>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</si>
  <si>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</si>
  <si>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</si>
  <si>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</si>
  <si>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</si>
  <si>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</si>
  <si>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</si>
  <si>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</si>
  <si>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</si>
  <si>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</si>
  <si>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</si>
  <si>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</si>
  <si>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</si>
  <si>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</si>
  <si>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</si>
  <si>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</si>
  <si>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</si>
  <si>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</si>
  <si>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</si>
  <si>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</si>
  <si>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</si>
  <si>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</si>
  <si>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</si>
  <si>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</si>
  <si>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</si>
  <si>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</si>
  <si>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</si>
  <si>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</si>
  <si>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</si>
  <si>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</si>
  <si>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</si>
  <si>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</si>
  <si>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</si>
  <si>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</si>
  <si>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</si>
  <si>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</si>
  <si>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</si>
  <si>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</si>
  <si>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</si>
  <si>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</si>
  <si>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</si>
  <si>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</si>
  <si>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</si>
  <si>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</si>
  <si>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</si>
  <si>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</si>
  <si>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</si>
  <si>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</si>
  <si>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</si>
  <si>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</si>
  <si>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</si>
  <si>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</si>
  <si>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</si>
  <si>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</si>
  <si>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</si>
  <si>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</si>
  <si>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</si>
  <si>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</si>
  <si>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</si>
  <si>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</si>
  <si>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</si>
  <si>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</si>
  <si>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</si>
  <si>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</si>
  <si>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</si>
  <si>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</si>
  <si>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</si>
  <si>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</si>
  <si>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</si>
  <si>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</si>
  <si>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</si>
  <si>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</si>
  <si>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</si>
  <si>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</si>
  <si>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</si>
  <si>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</si>
  <si>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</si>
  <si>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</si>
  <si>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</si>
  <si>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</si>
  <si>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</si>
  <si>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</si>
  <si>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</si>
  <si>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</si>
  <si>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</si>
  <si>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</si>
  <si>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</si>
  <si>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</si>
  <si>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</si>
  <si>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</si>
  <si>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</si>
  <si>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</si>
  <si>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</si>
  <si>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</si>
  <si>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</si>
  <si>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</si>
  <si>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</si>
  <si>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</si>
  <si>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</si>
  <si>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</si>
  <si>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</si>
  <si>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</si>
  <si>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</si>
  <si>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</si>
  <si>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</si>
  <si>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</si>
  <si>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</si>
  <si>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</si>
  <si>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</si>
  <si>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</si>
  <si>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</si>
  <si>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</si>
  <si>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</si>
  <si>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</si>
  <si>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</si>
  <si>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</si>
  <si>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</si>
  <si>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</si>
  <si>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</si>
  <si>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</si>
  <si>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</si>
  <si>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</si>
  <si>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</si>
  <si>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</si>
  <si>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</si>
  <si>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</si>
  <si>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</si>
  <si>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</si>
  <si>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</si>
  <si>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</si>
  <si>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</si>
  <si>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</si>
  <si>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</si>
  <si>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</si>
  <si>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</si>
  <si>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</si>
  <si>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</si>
  <si>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</si>
  <si>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</si>
  <si>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</si>
  <si>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</si>
  <si>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</si>
  <si>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</si>
  <si>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</si>
  <si>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</si>
  <si>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</si>
  <si>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</si>
  <si>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</si>
  <si>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</si>
  <si>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</si>
  <si>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</si>
  <si>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</si>
  <si>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</si>
  <si>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</si>
  <si>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</si>
  <si>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</si>
  <si>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</si>
  <si>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</si>
  <si>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</si>
  <si>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</si>
  <si>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</si>
  <si>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</si>
  <si>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</si>
  <si>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</si>
  <si>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</si>
  <si>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</si>
  <si>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</si>
  <si>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</si>
  <si>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</si>
  <si>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</si>
  <si>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</si>
  <si>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</si>
  <si>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</si>
  <si>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</si>
  <si>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</si>
  <si>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</si>
  <si>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</si>
  <si>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</si>
  <si>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</si>
  <si>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</si>
  <si>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</si>
  <si>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</si>
  <si>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</si>
  <si>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</si>
  <si>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</si>
  <si>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</si>
  <si>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</si>
  <si>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</si>
  <si>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</si>
  <si>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</si>
  <si>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</si>
  <si>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</si>
  <si>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</si>
  <si>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</si>
  <si>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</si>
  <si>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</si>
  <si>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</si>
  <si>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</si>
  <si>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</si>
  <si>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</si>
  <si>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</si>
  <si>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</si>
  <si>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</si>
  <si>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</si>
  <si>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</si>
  <si>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</si>
  <si>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</si>
  <si>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</si>
  <si>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</si>
  <si>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</si>
  <si>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</si>
  <si>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</si>
  <si>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</si>
  <si>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</si>
  <si>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</si>
  <si>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</si>
  <si>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</si>
  <si>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</si>
  <si>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</si>
  <si>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</si>
  <si>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</si>
  <si>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</si>
  <si>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</si>
  <si>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</si>
  <si>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</si>
  <si>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</si>
  <si>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</si>
  <si>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</si>
  <si>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</si>
  <si>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</si>
  <si>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</si>
  <si>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</si>
  <si>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</si>
  <si>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</si>
  <si>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</si>
  <si>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</si>
  <si>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</si>
  <si>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</si>
  <si>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</si>
  <si>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</si>
  <si>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</si>
  <si>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</si>
  <si>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</si>
  <si>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</si>
  <si>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</si>
  <si>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</si>
  <si>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</si>
  <si>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</si>
  <si>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</si>
  <si>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</si>
  <si>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</si>
  <si>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</si>
  <si>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</si>
  <si>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</si>
  <si>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</si>
  <si>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</si>
  <si>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</si>
  <si>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</si>
  <si>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</si>
  <si>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</si>
  <si>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</si>
  <si>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</si>
  <si>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</si>
  <si>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</si>
  <si>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</si>
  <si>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</si>
  <si>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</si>
  <si>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</si>
  <si>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</si>
  <si>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</si>
  <si>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</si>
  <si>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</si>
  <si>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</si>
  <si>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</si>
  <si>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</si>
  <si>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</si>
  <si>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</si>
  <si>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</si>
  <si>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</si>
  <si>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</si>
  <si>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</si>
  <si>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</si>
  <si>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</si>
  <si>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</si>
  <si>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</si>
  <si>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</si>
  <si>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</si>
  <si>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</si>
  <si>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</si>
  <si>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</si>
  <si>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</si>
  <si>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</si>
  <si>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</si>
  <si>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</si>
  <si>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</si>
  <si>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</si>
  <si>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</si>
  <si>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</si>
  <si>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</si>
  <si>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</si>
  <si>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</si>
  <si>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</si>
  <si>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</si>
  <si>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</si>
  <si>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</si>
  <si>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</si>
  <si>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</si>
  <si>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</si>
  <si>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</si>
  <si>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</si>
  <si>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</si>
  <si>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</si>
  <si>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</si>
  <si>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</si>
  <si>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</si>
  <si>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</si>
  <si>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</si>
  <si>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</si>
  <si>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</si>
  <si>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</si>
  <si>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</si>
  <si>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</si>
  <si>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</si>
  <si>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</si>
  <si>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</si>
  <si>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</si>
  <si>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</si>
  <si>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</si>
  <si>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</si>
  <si>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</si>
  <si>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</si>
  <si>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</si>
  <si>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</si>
  <si>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</si>
  <si>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</si>
  <si>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</si>
  <si>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</si>
  <si>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</si>
  <si>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</si>
  <si>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</si>
  <si>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</si>
  <si>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</si>
  <si>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</si>
  <si>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</si>
  <si>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</si>
  <si>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</si>
  <si>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</si>
  <si>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</si>
  <si>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</si>
  <si>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</si>
  <si>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</si>
  <si>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</si>
  <si>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</si>
  <si>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</si>
  <si>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</si>
  <si>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</si>
  <si>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</si>
  <si>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</si>
  <si>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</si>
  <si>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</si>
  <si>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</si>
  <si>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</si>
  <si>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</si>
  <si>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</si>
  <si>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</si>
  <si>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</si>
  <si>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</si>
  <si>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</si>
  <si>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</si>
  <si>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</si>
  <si>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</si>
  <si>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</si>
  <si>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</si>
  <si>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</si>
  <si>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</si>
  <si>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</si>
  <si>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</si>
  <si>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</si>
  <si>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</si>
  <si>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</si>
  <si>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</si>
  <si>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</si>
  <si>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</si>
  <si>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</si>
  <si>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</si>
  <si>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</si>
  <si>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</si>
  <si>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</si>
  <si>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</si>
  <si>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</si>
  <si>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</si>
  <si>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</si>
  <si>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</si>
  <si>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</si>
  <si>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</si>
  <si>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</si>
  <si>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</si>
  <si>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</si>
  <si>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</si>
  <si>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</si>
  <si>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</si>
  <si>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</si>
  <si>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</si>
  <si>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</si>
  <si>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</si>
  <si>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</si>
  <si>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</si>
  <si>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</si>
  <si>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</si>
  <si>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</si>
  <si>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</si>
  <si>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</si>
  <si>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</si>
  <si>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</si>
  <si>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</si>
  <si>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</si>
  <si>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</si>
  <si>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</si>
  <si>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</si>
  <si>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</si>
  <si>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</si>
  <si>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</si>
  <si>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</si>
  <si>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</si>
  <si>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</si>
  <si>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</si>
  <si>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</si>
  <si>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</si>
  <si>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</si>
  <si>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</si>
  <si>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</si>
  <si>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</si>
  <si>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</si>
  <si>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</si>
  <si>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</si>
  <si>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</si>
  <si>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</si>
  <si>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</si>
  <si>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</si>
  <si>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</si>
  <si>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</si>
  <si>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</si>
  <si>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</si>
  <si>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</si>
  <si>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</si>
  <si>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</si>
  <si>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</si>
  <si>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</si>
  <si>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</si>
  <si>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</si>
  <si>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</si>
  <si>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</si>
  <si>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</si>
  <si>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</si>
  <si>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</si>
  <si>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</si>
  <si>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</si>
  <si>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</si>
  <si>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</si>
  <si>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</si>
  <si>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</si>
  <si>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</si>
  <si>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</si>
  <si>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</si>
  <si>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</si>
  <si>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</si>
  <si>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</si>
  <si>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</si>
  <si>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</si>
  <si>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</si>
  <si>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</si>
  <si>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</si>
  <si>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</si>
  <si>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</si>
  <si>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</si>
  <si>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</si>
  <si>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</si>
  <si>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</si>
  <si>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</si>
  <si>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</si>
  <si>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</si>
  <si>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</si>
  <si>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</si>
  <si>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</si>
  <si>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</si>
  <si>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</si>
  <si>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</si>
  <si>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</si>
  <si>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</si>
  <si>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</si>
  <si>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</si>
  <si>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</si>
  <si>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</si>
  <si>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</si>
  <si>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</si>
  <si>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</si>
  <si>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</si>
  <si>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</si>
  <si>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</si>
  <si>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</si>
  <si>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</si>
  <si>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</si>
  <si>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</si>
  <si>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</si>
  <si>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</si>
  <si>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</si>
  <si>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</si>
  <si>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</si>
  <si>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</si>
  <si>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</si>
  <si>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</si>
  <si>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</si>
  <si>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</si>
  <si>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</si>
  <si>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</si>
  <si>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</si>
  <si>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</si>
  <si>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</si>
  <si>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</si>
  <si>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</si>
  <si>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</si>
  <si>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</si>
  <si>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</si>
  <si>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</si>
  <si>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</si>
  <si>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</si>
  <si>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</si>
  <si>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</si>
  <si>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</si>
  <si>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</si>
  <si>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</si>
  <si>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</si>
  <si>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</si>
  <si>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</si>
  <si>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</si>
  <si>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</si>
  <si>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</si>
  <si>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</si>
  <si>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</si>
  <si>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</si>
  <si>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</si>
  <si>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</si>
  <si>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</si>
  <si>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</si>
  <si>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</si>
  <si>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</si>
  <si>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</si>
  <si>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</si>
  <si>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</si>
  <si>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</si>
  <si>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</si>
  <si>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</si>
  <si>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</si>
  <si>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</si>
  <si>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</si>
  <si>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</si>
  <si>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</si>
  <si>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</si>
  <si>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</si>
  <si>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</si>
  <si>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</si>
  <si>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</si>
  <si>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</si>
  <si>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</si>
  <si>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</si>
  <si>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</si>
  <si>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</si>
  <si>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</si>
  <si>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</si>
  <si>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</si>
  <si>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</si>
  <si>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</si>
  <si>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</si>
  <si>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</si>
  <si>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</si>
  <si>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</si>
  <si>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</si>
  <si>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</si>
  <si>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</si>
  <si>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</si>
  <si>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</si>
  <si>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</si>
  <si>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</si>
  <si>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</si>
  <si>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</si>
  <si>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</si>
  <si>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</si>
  <si>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</si>
  <si>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</si>
  <si>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</si>
  <si>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</si>
  <si>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</si>
  <si>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</si>
  <si>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</si>
  <si>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</si>
  <si>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</si>
  <si>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</si>
  <si>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</si>
  <si>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</si>
  <si>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</si>
  <si>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</si>
  <si>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</si>
  <si>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</si>
  <si>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</si>
  <si>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</si>
  <si>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</si>
  <si>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</si>
  <si>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</si>
  <si>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</si>
  <si>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</si>
  <si>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</si>
  <si>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</si>
  <si>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</si>
  <si>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</si>
  <si>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</si>
  <si>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</si>
  <si>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</si>
  <si>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</si>
  <si>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</si>
  <si>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</si>
  <si>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</si>
  <si>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</si>
  <si>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</si>
  <si>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</si>
  <si>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</si>
  <si>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</si>
  <si>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</si>
  <si>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</si>
  <si>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</si>
  <si>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</si>
  <si>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</si>
  <si>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</si>
  <si>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</si>
  <si>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</si>
  <si>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</si>
  <si>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</si>
  <si>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</si>
  <si>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</si>
  <si>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</si>
  <si>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</si>
  <si>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</si>
  <si>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</si>
  <si>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</si>
  <si>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</si>
  <si>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</si>
  <si>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</si>
  <si>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</si>
  <si>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</si>
  <si>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</si>
  <si>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</si>
  <si>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</si>
  <si>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</si>
  <si>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</si>
  <si>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</si>
  <si>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</si>
  <si>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</si>
  <si>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</si>
  <si>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</si>
  <si>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</si>
  <si>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</si>
  <si>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</si>
  <si>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</si>
  <si>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</si>
  <si>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</si>
  <si>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</si>
  <si>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</si>
  <si>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</si>
  <si>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</si>
  <si>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</si>
  <si>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</si>
  <si>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</si>
  <si>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</si>
  <si>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</si>
  <si>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</si>
  <si>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</si>
  <si>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</si>
  <si>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</si>
  <si>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</si>
  <si>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</si>
  <si>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</si>
  <si>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</si>
  <si>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</si>
  <si>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</si>
  <si>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</si>
  <si>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</si>
  <si>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</si>
  <si>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</si>
  <si>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</si>
  <si>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</si>
  <si>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</si>
  <si>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</si>
  <si>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</si>
  <si>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</si>
  <si>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</si>
  <si>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</si>
  <si>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</si>
  <si>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</si>
  <si>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</si>
  <si>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</si>
  <si>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</si>
  <si>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</si>
  <si>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</si>
  <si>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</si>
  <si>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</si>
  <si>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</si>
  <si>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</si>
  <si>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</si>
  <si>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</si>
  <si>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</si>
  <si>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</si>
  <si>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</si>
  <si>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</si>
  <si>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</si>
  <si>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</si>
  <si>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</si>
  <si>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</si>
  <si>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</si>
  <si>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</si>
  <si>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</si>
  <si>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</si>
  <si>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</si>
  <si>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</si>
  <si>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</si>
  <si>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</si>
  <si>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</si>
  <si>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</si>
  <si>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</si>
  <si>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</si>
  <si>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</si>
  <si>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</si>
  <si>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</si>
  <si>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</si>
  <si>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</si>
  <si>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</si>
  <si>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</si>
  <si>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</si>
  <si>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</si>
  <si>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</si>
  <si>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</si>
  <si>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</si>
  <si>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</si>
  <si>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</si>
  <si>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</si>
  <si>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</si>
  <si>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</si>
  <si>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</si>
  <si>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</si>
  <si>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</si>
  <si>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</si>
  <si>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</si>
  <si>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</si>
  <si>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</si>
  <si>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</si>
  <si>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</si>
  <si>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</si>
  <si>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</si>
  <si>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</si>
  <si>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</si>
  <si>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</si>
  <si>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</si>
  <si>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</si>
  <si>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</si>
  <si>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</si>
  <si>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</si>
  <si>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</si>
  <si>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</si>
  <si>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</si>
  <si>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</si>
  <si>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</si>
  <si>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</si>
  <si>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</si>
  <si>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</si>
  <si>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</si>
  <si>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</si>
  <si>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</si>
  <si>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</si>
  <si>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</si>
  <si>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</si>
  <si>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</si>
  <si>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</si>
  <si>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</si>
  <si>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</si>
  <si>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</si>
  <si>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</si>
  <si>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</si>
  <si>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</si>
  <si>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</si>
  <si>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</si>
  <si>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</si>
  <si>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</si>
  <si>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</si>
  <si>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</si>
  <si>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</si>
  <si>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</si>
  <si>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</si>
  <si>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</si>
  <si>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</si>
  <si>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</si>
  <si>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</si>
  <si>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</si>
  <si>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</si>
  <si>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</si>
  <si>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</si>
  <si>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</si>
  <si>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</si>
  <si>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</si>
  <si>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</si>
  <si>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</si>
  <si>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</si>
  <si>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</si>
  <si>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</si>
  <si>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</si>
  <si>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</si>
  <si>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</si>
  <si>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</si>
  <si>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</si>
  <si>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</si>
  <si>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</si>
  <si>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</si>
  <si>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</si>
  <si>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</si>
  <si>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</si>
  <si>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</si>
  <si>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</si>
  <si>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</si>
  <si>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</si>
  <si>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</si>
  <si>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</si>
  <si>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</si>
  <si>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</si>
  <si>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</si>
  <si>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</si>
  <si>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</si>
  <si>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</si>
  <si>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</si>
  <si>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</si>
  <si>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</si>
  <si>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</si>
  <si>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</si>
  <si>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</si>
  <si>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</si>
  <si>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</si>
  <si>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</si>
  <si>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</si>
  <si>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</si>
  <si>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</si>
  <si>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</si>
  <si>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</si>
  <si>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</si>
  <si>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</si>
  <si>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</si>
  <si>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</si>
  <si>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</si>
  <si>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</si>
  <si>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</si>
  <si>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</si>
  <si>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</si>
  <si>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</si>
  <si>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</si>
  <si>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</si>
  <si>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</si>
  <si>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</si>
  <si>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</si>
  <si>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</si>
  <si>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</si>
  <si>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</si>
  <si>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</si>
  <si>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</si>
  <si>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</si>
  <si>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</si>
  <si>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</si>
  <si>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</si>
  <si>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</si>
  <si>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</si>
  <si>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</si>
  <si>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</si>
  <si>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</si>
  <si>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</si>
  <si>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</si>
  <si>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</si>
  <si>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</si>
  <si>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</si>
  <si>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</si>
  <si>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</si>
  <si>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</si>
  <si>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</si>
  <si>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</si>
  <si>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</si>
  <si>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</si>
  <si>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</si>
  <si>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</si>
  <si>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</si>
  <si>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</si>
  <si>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</si>
  <si>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</si>
  <si>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</si>
  <si>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</si>
  <si>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</si>
  <si>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</si>
  <si>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</si>
  <si>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</si>
  <si>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</si>
  <si>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</si>
  <si>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</si>
  <si>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</si>
  <si>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</si>
  <si>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</si>
  <si>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</si>
  <si>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</si>
  <si>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</si>
  <si>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</si>
  <si>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</si>
  <si>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</si>
  <si>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</si>
  <si>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</si>
  <si>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</si>
  <si>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</si>
  <si>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</si>
  <si>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</si>
  <si>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</si>
  <si>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</si>
  <si>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</si>
  <si>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</si>
  <si>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</si>
  <si>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</si>
  <si>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</si>
  <si>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</si>
  <si>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</si>
  <si>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</si>
  <si>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</si>
  <si>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</si>
  <si>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</si>
  <si>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</si>
  <si>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</si>
  <si>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</si>
  <si>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</si>
  <si>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</si>
  <si>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</si>
  <si>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</si>
  <si>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</si>
  <si>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</si>
  <si>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</si>
  <si>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</si>
  <si>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</si>
  <si>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</si>
  <si>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</si>
  <si>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</si>
  <si>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</si>
  <si>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</si>
  <si>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</si>
  <si>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</si>
  <si>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</si>
  <si>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</si>
  <si>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</si>
  <si>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</si>
  <si>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</si>
  <si>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</si>
  <si>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</si>
  <si>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</si>
  <si>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</si>
  <si>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</si>
  <si>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</si>
  <si>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</si>
  <si>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</si>
  <si>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</si>
  <si>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</si>
  <si>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</si>
  <si>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</si>
  <si>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</si>
  <si>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</si>
  <si>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</si>
  <si>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</si>
  <si>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</si>
  <si>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</si>
  <si>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</si>
  <si>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</si>
  <si>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</si>
  <si>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</si>
  <si>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</si>
  <si>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</si>
  <si>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</si>
  <si>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</si>
  <si>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</si>
  <si>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</si>
  <si>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</si>
  <si>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</si>
  <si>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</si>
  <si>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</si>
  <si>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</si>
  <si>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</si>
  <si>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</si>
  <si>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</si>
  <si>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</si>
  <si>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</si>
  <si>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</si>
  <si>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</si>
  <si>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</si>
  <si>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</si>
  <si>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</si>
  <si>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</si>
  <si>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</si>
  <si>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</si>
  <si>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</si>
  <si>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</si>
  <si>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</si>
  <si>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</si>
  <si>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</si>
  <si>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</si>
  <si>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</si>
  <si>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</si>
  <si>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</si>
  <si>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</si>
  <si>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</si>
  <si>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</si>
  <si>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</si>
  <si>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</si>
  <si>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</si>
  <si>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</si>
  <si>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</si>
  <si>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</si>
  <si>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</si>
  <si>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</si>
  <si>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</si>
  <si>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</si>
  <si>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</si>
  <si>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</si>
  <si>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</si>
  <si>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</si>
  <si>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</si>
  <si>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</si>
  <si>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</si>
  <si>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</si>
  <si>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</si>
  <si>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</si>
  <si>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</si>
  <si>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</si>
  <si>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</si>
  <si>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</si>
  <si>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</si>
  <si>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</si>
  <si>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</si>
  <si>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</si>
  <si>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</si>
  <si>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</si>
  <si>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</si>
  <si>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</si>
  <si>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</si>
  <si>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</si>
  <si>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</si>
  <si>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</si>
  <si>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</si>
  <si>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</si>
  <si>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</si>
  <si>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</si>
  <si>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</si>
  <si>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</si>
  <si>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</si>
  <si>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</si>
  <si>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</si>
  <si>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</si>
  <si>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</si>
  <si>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</si>
  <si>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</si>
  <si>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</si>
  <si>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</si>
  <si>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</si>
  <si>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</si>
  <si>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</si>
  <si>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</si>
  <si>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</si>
  <si>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</si>
  <si>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</si>
  <si>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</si>
  <si>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</si>
  <si>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</si>
  <si>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</si>
  <si>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</si>
  <si>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</si>
  <si>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</si>
  <si>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</si>
  <si>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</si>
  <si>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</si>
  <si>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</si>
  <si>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</si>
  <si>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</si>
  <si>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國巨</t>
    <phoneticPr fontId="2" type="noConversion"/>
  </si>
  <si>
    <t>仁寶</t>
    <phoneticPr fontId="2" type="noConversion"/>
  </si>
  <si>
    <t>鴻海</t>
    <phoneticPr fontId="2" type="noConversion"/>
  </si>
  <si>
    <t>雷科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</si>
</sst>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2330.TW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2330.TW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selection activeCell="J2" sqref="J2"/>
    </sheetView>
  </sheetViews>
  <sheetFormatPr defaultColWidth="8.88671875" defaultRowHeight="16.2"/>
  <cols>
    <col min="1" max="1" width="10.44140625" style="1" bestFit="1" customWidth="1"/>
    <col min="2" max="2" width="6" style="1" customWidth="1"/>
    <col min="3" max="3" width="10.44140625" style="1" bestFit="1" customWidth="1"/>
    <col min="4" max="5" width="6" style="1" bestFit="1" customWidth="1"/>
    <col min="6" max="6" width="14.33203125" style="1" bestFit="1" customWidth="1"/>
    <col min="7" max="7" width="14.33203125" style="1" customWidth="1"/>
    <col min="8" max="9" width="8.88671875" style="1"/>
    <col min="10" max="10" width="10.44140625" style="1" bestFit="1" customWidth="1"/>
    <col min="11" max="11" width="38.6640625" style="1" customWidth="1"/>
    <col min="12" max="12" width="68.44140625" style="1" bestFit="1" customWidth="1"/>
    <col min="13" max="16384" width="8.88671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I7" sqref="I7"/>
    </sheetView>
  </sheetViews>
  <sheetFormatPr defaultColWidth="8.88671875" defaultRowHeight="16.2"/>
  <cols>
    <col min="1" max="1" width="8.88671875" style="1"/>
    <col min="2" max="2" width="17.77734375" style="1" customWidth="1"/>
    <col min="3" max="3" width="12.6640625" style="1" customWidth="1"/>
    <col min="4" max="5" width="9.44140625" style="1" bestFit="1" customWidth="1"/>
    <col min="6" max="6" width="8.77734375" style="1" bestFit="1" customWidth="1"/>
    <col min="7" max="7" width="8.77734375" style="1" customWidth="1"/>
    <col min="8" max="8" width="8.88671875" style="1"/>
    <col min="9" max="9" width="28.6640625" style="1" bestFit="1" customWidth="1"/>
    <col min="10" max="10" width="12.6640625" style="1" customWidth="1"/>
    <col min="11" max="12" width="9.44140625" style="1" bestFit="1" customWidth="1"/>
    <col min="13" max="13" width="8.77734375" style="1" bestFit="1" customWidth="1"/>
    <col min="14" max="16384" width="8.88671875" style="1"/>
  </cols>
  <sheetData>
    <row r="1" spans="1:13">
      <c r="A1" s="69" t="s">
        <v>80</v>
      </c>
      <c r="B1" s="69"/>
      <c r="C1" s="69"/>
      <c r="D1" s="69" t="s">
        <v>1</v>
      </c>
      <c r="E1" s="69"/>
      <c r="F1" s="69"/>
      <c r="H1" s="69" t="s">
        <v>91</v>
      </c>
      <c r="I1" s="69"/>
      <c r="J1" s="69"/>
      <c r="K1" s="69" t="s">
        <v>1</v>
      </c>
      <c r="L1" s="69"/>
      <c r="M1" s="69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51"/>
  <sheetViews>
    <sheetView workbookViewId="0">
      <pane ySplit="2" topLeftCell="A3" activePane="bottomLeft" state="frozen"/>
      <selection pane="bottomLeft" activeCell="E56" sqref="E56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5" width="20.21875" style="1" bestFit="1" customWidth="1"/>
    <col min="6" max="6" width="12.6640625" style="40" customWidth="1"/>
    <col min="7" max="7" width="15.33203125" style="41" bestFit="1" customWidth="1"/>
  </cols>
  <sheetData>
    <row r="1" spans="1:8">
      <c r="A1" s="70" t="s">
        <v>96581</v>
      </c>
      <c r="B1" s="70" t="s">
        <v>96582</v>
      </c>
      <c r="C1" s="70" t="s">
        <v>71754</v>
      </c>
      <c r="D1" s="70" t="s">
        <v>71755</v>
      </c>
      <c r="E1" s="70" t="s">
        <v>142</v>
      </c>
      <c r="F1" s="35" t="s">
        <v>96222</v>
      </c>
      <c r="G1" s="36" t="s">
        <v>96251</v>
      </c>
      <c r="H1" s="11"/>
    </row>
    <row r="2" spans="1:8">
      <c r="A2" s="70"/>
      <c r="B2" s="70"/>
      <c r="C2" s="70"/>
      <c r="D2" s="70"/>
      <c r="E2" s="70"/>
      <c r="F2" s="35">
        <f>SUM(F3:F162)</f>
        <v>-10035.008000000005</v>
      </c>
      <c r="G2" s="37">
        <f>SUM(G3:G162)</f>
        <v>74265.75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1000</v>
      </c>
      <c r="F5" s="38" t="str">
        <f>IF(E5=0,SUMIF(永富交易紀錄!B:B,B5,永富交易紀錄!I:I)-SUMIF(永富交易紀錄!B:B,B5,永富交易紀錄!F:F),"")</f>
        <v/>
      </c>
      <c r="G5" s="39">
        <f>IF(E5=0,"",SUMIF(永富交易紀錄!B:B,B5,永富交易紀錄!F:F)-SUMIF(永富交易紀錄!B:B,B5,永富交易紀錄!I:I))</f>
        <v>26940.75</v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 hidden="1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 hidden="1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1000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47325</v>
      </c>
    </row>
    <row r="49" spans="1:7" hidden="1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>
    <filterColumn colId="4">
      <filters blank="1">
        <filter val="1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0">
      <colorScale>
        <cfvo type="min"/>
        <cfvo type="max"/>
        <color rgb="FFFCFCFF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5">
      <colorScale>
        <cfvo type="min"/>
        <cfvo type="max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8">
      <colorScale>
        <cfvo type="min"/>
        <cfvo type="max"/>
        <color rgb="FFFCFCFF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2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5">
      <colorScale>
        <cfvo type="min"/>
        <cfvo type="max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8">
    <cfRule type="colorScale" priority="37">
      <colorScale>
        <cfvo type="min"/>
        <cfvo type="max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">
    <cfRule type="colorScale" priority="6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6"/>
  <sheetViews>
    <sheetView workbookViewId="0">
      <pane xSplit="3" ySplit="2" topLeftCell="D151" activePane="bottomRight" state="frozen"/>
      <selection pane="topRight" activeCell="D1" sqref="D1"/>
      <selection pane="bottomLeft" activeCell="A3" sqref="A3"/>
      <selection pane="bottomRight" activeCell="F162" sqref="F162"/>
    </sheetView>
  </sheetViews>
  <sheetFormatPr defaultColWidth="8.88671875" defaultRowHeight="16.2"/>
  <cols>
    <col min="1" max="1" width="10" style="1" bestFit="1" customWidth="1"/>
    <col min="2" max="2" width="20.21875" style="1" bestFit="1" customWidth="1"/>
    <col min="3" max="3" width="10.44140625" style="1" bestFit="1" customWidth="1"/>
    <col min="4" max="4" width="8" style="19" bestFit="1" customWidth="1"/>
    <col min="5" max="5" width="8.77734375" style="16" bestFit="1" customWidth="1"/>
    <col min="6" max="6" width="12.21875" style="10" bestFit="1" customWidth="1"/>
    <col min="7" max="7" width="9" style="19" bestFit="1" customWidth="1"/>
    <col min="8" max="8" width="8.77734375" style="16" bestFit="1" customWidth="1"/>
    <col min="9" max="9" width="16" style="10" customWidth="1"/>
    <col min="10" max="10" width="9.44140625" style="1" bestFit="1" customWidth="1"/>
    <col min="11" max="15" width="8.77734375" customWidth="1"/>
    <col min="16" max="16384" width="8.88671875" style="1"/>
  </cols>
  <sheetData>
    <row r="1" spans="1:15">
      <c r="A1" s="69" t="s">
        <v>124</v>
      </c>
      <c r="B1" s="69" t="s">
        <v>96582</v>
      </c>
      <c r="C1" s="69" t="s">
        <v>133</v>
      </c>
      <c r="D1" s="71" t="s">
        <v>138</v>
      </c>
      <c r="E1" s="71"/>
      <c r="F1" s="20">
        <f>SUM(F3:F561)</f>
        <v>1136463.3999999999</v>
      </c>
      <c r="G1" s="71" t="s">
        <v>96209</v>
      </c>
      <c r="H1" s="71"/>
      <c r="I1" s="20">
        <f>SUM(I3:I561)</f>
        <v>1052162.642</v>
      </c>
      <c r="J1" s="51"/>
      <c r="K1" s="66">
        <f>F1-I1</f>
        <v>84300.757999999914</v>
      </c>
    </row>
    <row r="2" spans="1:15">
      <c r="A2" s="69"/>
      <c r="B2" s="69"/>
      <c r="C2" s="69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:F161" si="90">IF(D160&gt;0,D160*E160,"")</f>
        <v>29100</v>
      </c>
    </row>
    <row r="161" spans="1:15" s="67" customFormat="1">
      <c r="A161" s="2">
        <v>45964</v>
      </c>
      <c r="B161" s="67" t="s">
        <v>96578</v>
      </c>
      <c r="C161" s="67">
        <f>IF(B161&gt;0,VLOOKUP(B161,上市公司基本資料!A:H,2,0),"")</f>
        <v>1717</v>
      </c>
      <c r="D161" s="19"/>
      <c r="E161" s="16"/>
      <c r="F161" s="10"/>
      <c r="G161" s="19">
        <v>1000</v>
      </c>
      <c r="H161" s="16">
        <v>40.65</v>
      </c>
      <c r="I161" s="10">
        <f t="shared" ref="I161:I162" si="91">IF(G161&gt;0,G161*H161,"")</f>
        <v>40650</v>
      </c>
      <c r="K161"/>
      <c r="L161"/>
      <c r="M161"/>
      <c r="N161"/>
      <c r="O161"/>
    </row>
    <row r="162" spans="1:15" s="67" customFormat="1">
      <c r="A162" s="2">
        <v>45959</v>
      </c>
      <c r="B162" s="67" t="s">
        <v>96567</v>
      </c>
      <c r="C162" s="67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  <c r="G162" s="19"/>
      <c r="H162" s="16"/>
      <c r="I162" s="10"/>
      <c r="K162"/>
      <c r="L162"/>
      <c r="M162"/>
      <c r="N162"/>
      <c r="O162"/>
    </row>
    <row r="163" spans="1:15">
      <c r="A163" s="2"/>
    </row>
    <row r="164" spans="1:15">
      <c r="A164" s="2"/>
    </row>
    <row r="165" spans="1:15">
      <c r="A165" s="2"/>
    </row>
    <row r="166" spans="1:15">
      <c r="A166" s="2"/>
    </row>
  </sheetData>
  <autoFilter ref="A1:I106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2"/>
  <cols>
    <col min="1" max="1" width="10.44140625" style="67" bestFit="1" customWidth="1"/>
    <col min="2" max="2" width="14.6640625" style="67" bestFit="1" customWidth="1"/>
    <col min="3" max="3" width="10.44140625" style="67" customWidth="1"/>
    <col min="4" max="4" width="20.21875" style="67" bestFit="1" customWidth="1"/>
  </cols>
  <sheetData>
    <row r="1" spans="1:5">
      <c r="A1" s="70" t="s">
        <v>96581</v>
      </c>
      <c r="B1" s="70" t="s">
        <v>96582</v>
      </c>
      <c r="C1" s="70" t="s">
        <v>71754</v>
      </c>
      <c r="D1" s="70" t="s">
        <v>71755</v>
      </c>
      <c r="E1" s="11"/>
    </row>
    <row r="2" spans="1:5">
      <c r="A2" s="70"/>
      <c r="B2" s="70"/>
      <c r="C2" s="70"/>
      <c r="D2" s="70"/>
    </row>
    <row r="3" spans="1:5">
      <c r="A3" s="68">
        <f>VLOOKUP(B3,上市公司基本資料!A:H,2,0)</f>
        <v>2377</v>
      </c>
      <c r="B3" s="68" t="s">
        <v>96583</v>
      </c>
      <c r="C3" s="68" t="str">
        <f>VLOOKUP(B3,上市公司基本資料!A:H,5,0)</f>
        <v>上市</v>
      </c>
      <c r="D3" s="68" t="str">
        <f>VLOOKUP(B3,上市公司基本資料!A:H,6,0)</f>
        <v>電腦及週邊設備業</v>
      </c>
    </row>
    <row r="4" spans="1:5">
      <c r="A4" s="68">
        <f>VLOOKUP(B4,上市公司基本資料!A:H,2,0)</f>
        <v>2327</v>
      </c>
      <c r="B4" s="68" t="s">
        <v>96584</v>
      </c>
      <c r="C4" s="68" t="str">
        <f>VLOOKUP(B4,上市公司基本資料!A:H,5,0)</f>
        <v>上市</v>
      </c>
      <c r="D4" s="68" t="str">
        <f>VLOOKUP(B4,上市公司基本資料!A:H,6,0)</f>
        <v>電子零組件業</v>
      </c>
    </row>
    <row r="5" spans="1:5">
      <c r="A5" s="68">
        <f>VLOOKUP(B5,上市公司基本資料!A:H,2,0)</f>
        <v>2324</v>
      </c>
      <c r="B5" s="68" t="s">
        <v>96585</v>
      </c>
      <c r="C5" s="68" t="str">
        <f>VLOOKUP(B5,上市公司基本資料!A:H,5,0)</f>
        <v>上市</v>
      </c>
      <c r="D5" s="68" t="str">
        <f>VLOOKUP(B5,上市公司基本資料!A:H,6,0)</f>
        <v>電腦及週邊設備業</v>
      </c>
    </row>
    <row r="6" spans="1:5">
      <c r="A6" s="68">
        <f>VLOOKUP(B6,上市公司基本資料!A:H,2,0)</f>
        <v>2449</v>
      </c>
      <c r="B6" s="68" t="s">
        <v>53</v>
      </c>
      <c r="C6" s="68" t="str">
        <f>VLOOKUP(B6,上市公司基本資料!A:H,5,0)</f>
        <v>上市</v>
      </c>
      <c r="D6" s="68" t="str">
        <f>VLOOKUP(B6,上市公司基本資料!A:H,6,0)</f>
        <v>半導體業</v>
      </c>
    </row>
    <row r="7" spans="1:5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</row>
    <row r="8" spans="1:5">
      <c r="A8" s="68">
        <f>VLOOKUP(B8,上市公司基本資料!A:H,2,0)</f>
        <v>2317</v>
      </c>
      <c r="B8" s="68" t="s">
        <v>96586</v>
      </c>
      <c r="C8" s="68" t="str">
        <f>VLOOKUP(B8,上市公司基本資料!A:H,5,0)</f>
        <v>上市</v>
      </c>
      <c r="D8" s="68" t="str">
        <f>VLOOKUP(B8,上市公司基本資料!A:H,6,0)</f>
        <v>其他電子業</v>
      </c>
    </row>
    <row r="9" spans="1:5">
      <c r="A9" s="68">
        <f>VLOOKUP(B9,上市公司基本資料!A:H,2,0)</f>
        <v>6207</v>
      </c>
      <c r="B9" s="68" t="s">
        <v>96587</v>
      </c>
      <c r="C9" s="68" t="str">
        <f>VLOOKUP(B9,上市公司基本資料!A:H,5,0)</f>
        <v>上櫃</v>
      </c>
      <c r="D9" s="68" t="str">
        <f>VLOOKUP(B9,上市公司基本資料!A:H,6,0)</f>
        <v>電子零組件業</v>
      </c>
    </row>
    <row r="10" spans="1:5">
      <c r="A10" s="68">
        <f>VLOOKUP(B10,上市公司基本資料!A:H,2,0)</f>
        <v>2328</v>
      </c>
      <c r="B10" s="68" t="s">
        <v>136</v>
      </c>
      <c r="C10" s="68" t="str">
        <f>VLOOKUP(B10,上市公司基本資料!A:H,5,0)</f>
        <v>上市</v>
      </c>
      <c r="D10" s="68" t="str">
        <f>VLOOKUP(B10,上市公司基本資料!A:H,6,0)</f>
        <v>電子零組件業</v>
      </c>
    </row>
  </sheetData>
  <autoFilter ref="A1:D10"/>
  <mergeCells count="4">
    <mergeCell ref="A1:A2"/>
    <mergeCell ref="B1:B2"/>
    <mergeCell ref="C1:C2"/>
    <mergeCell ref="D1:D2"/>
  </mergeCells>
  <phoneticPr fontId="2" type="noConversion"/>
  <conditionalFormatting sqref="A1:D1048576"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D10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:D10">
    <cfRule type="colorScale" priority="243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topLeftCell="A7" workbookViewId="0">
      <selection activeCell="B21" sqref="B21"/>
    </sheetView>
  </sheetViews>
  <sheetFormatPr defaultRowHeight="16.2"/>
  <cols>
    <col min="2" max="2" width="99.777343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7.2">
      <c r="A11" s="54">
        <v>45915</v>
      </c>
      <c r="B11" s="53" t="s">
        <v>96487</v>
      </c>
    </row>
    <row r="12" spans="1:2" ht="97.2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zoomScaleNormal="100" workbookViewId="0">
      <selection activeCell="J4" sqref="J4"/>
    </sheetView>
  </sheetViews>
  <sheetFormatPr defaultColWidth="8.88671875" defaultRowHeight="16.2"/>
  <cols>
    <col min="1" max="1" width="20.21875" style="1" bestFit="1" customWidth="1"/>
    <col min="2" max="2" width="10.44140625" style="1" bestFit="1" customWidth="1"/>
    <col min="3" max="3" width="10.77734375" style="1" bestFit="1" customWidth="1"/>
    <col min="4" max="4" width="10.44140625" style="1" bestFit="1" customWidth="1"/>
    <col min="5" max="6" width="13.44140625" style="1" bestFit="1" customWidth="1"/>
    <col min="7" max="7" width="10.44140625" style="1" bestFit="1" customWidth="1"/>
    <col min="8" max="8" width="11" style="1" customWidth="1"/>
    <col min="9" max="9" width="21.21875" style="1" customWidth="1"/>
    <col min="10" max="10" width="51.88671875" style="1" bestFit="1" customWidth="1"/>
    <col min="11" max="16384" width="8.88671875" style="1"/>
  </cols>
  <sheetData>
    <row r="1" spans="1:10">
      <c r="A1" s="72" t="s">
        <v>96475</v>
      </c>
      <c r="B1" s="72"/>
      <c r="C1" s="72"/>
      <c r="D1" s="72"/>
      <c r="E1" s="72"/>
      <c r="F1" s="72"/>
      <c r="G1" s="72"/>
      <c r="H1" s="72"/>
    </row>
    <row r="2" spans="1:10" ht="16.2" customHeight="1">
      <c r="A2" s="70" t="s">
        <v>0</v>
      </c>
      <c r="B2" s="70"/>
      <c r="C2" s="70"/>
      <c r="D2" s="73" t="s">
        <v>96273</v>
      </c>
      <c r="E2" s="73" t="s">
        <v>96270</v>
      </c>
      <c r="F2" s="73" t="s">
        <v>96271</v>
      </c>
      <c r="G2" s="73" t="s">
        <v>96272</v>
      </c>
      <c r="H2" s="73" t="s">
        <v>96281</v>
      </c>
      <c r="I2" s="69" t="s">
        <v>10</v>
      </c>
      <c r="J2" s="69" t="s">
        <v>96537</v>
      </c>
    </row>
    <row r="3" spans="1:10" ht="19.8">
      <c r="A3" s="27" t="s">
        <v>119</v>
      </c>
      <c r="B3" s="44" t="s">
        <v>120</v>
      </c>
      <c r="C3" s="44" t="s">
        <v>71752</v>
      </c>
      <c r="D3" s="70"/>
      <c r="E3" s="70"/>
      <c r="F3" s="70"/>
      <c r="G3" s="73"/>
      <c r="H3" s="73"/>
      <c r="I3" s="69"/>
      <c r="J3" s="69"/>
    </row>
    <row r="4" spans="1:10" ht="19.8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8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8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8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8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8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8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8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8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8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8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8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8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8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8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8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8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8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2"/>
  <cols>
    <col min="1" max="1" width="23.44140625" style="1" customWidth="1"/>
    <col min="2" max="2" width="23.6640625" style="1" customWidth="1"/>
    <col min="3" max="3" width="0.109375" style="9" customWidth="1"/>
    <col min="4" max="4" width="17.77734375" style="17" bestFit="1" customWidth="1"/>
    <col min="5" max="5" width="10.44140625" style="9" customWidth="1"/>
    <col min="6" max="6" width="21.33203125" style="9" customWidth="1"/>
    <col min="7" max="7" width="18.6640625" style="9" customWidth="1"/>
    <col min="8" max="8" width="12.777343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69" t="s">
        <v>83450</v>
      </c>
      <c r="B33451" s="69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topLeftCell="A4" zoomScale="70" zoomScaleNormal="70" workbookViewId="0">
      <selection activeCell="H26" sqref="H2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28.21875" style="1" hidden="1" customWidth="1"/>
    <col min="5" max="7" width="14.21875" style="1" hidden="1" customWidth="1"/>
    <col min="8" max="8" width="48.88671875" style="1" customWidth="1"/>
    <col min="9" max="9" width="9.44140625" style="1" customWidth="1"/>
    <col min="10" max="10" width="12.77734375" style="1" bestFit="1" customWidth="1"/>
    <col min="11" max="16384" width="8.88671875" style="1"/>
  </cols>
  <sheetData>
    <row r="1" spans="1:11" ht="16.2" customHeight="1">
      <c r="A1" s="69" t="s">
        <v>0</v>
      </c>
      <c r="B1" s="69"/>
      <c r="C1" s="69"/>
      <c r="D1" s="74" t="s">
        <v>96226</v>
      </c>
      <c r="E1" s="69" t="s">
        <v>96225</v>
      </c>
      <c r="F1" s="69" t="s">
        <v>96227</v>
      </c>
      <c r="G1" s="69" t="s">
        <v>96228</v>
      </c>
      <c r="H1" s="69" t="s">
        <v>107</v>
      </c>
      <c r="I1" s="1" t="s">
        <v>135</v>
      </c>
      <c r="J1" s="69" t="s">
        <v>96246</v>
      </c>
      <c r="K1" s="1" t="s">
        <v>96245</v>
      </c>
    </row>
    <row r="2" spans="1:11" ht="19.8">
      <c r="A2" s="1" t="s">
        <v>119</v>
      </c>
      <c r="B2" s="21" t="s">
        <v>120</v>
      </c>
      <c r="C2" s="21" t="s">
        <v>71752</v>
      </c>
      <c r="D2" s="69"/>
      <c r="E2" s="69"/>
      <c r="F2" s="69"/>
      <c r="G2" s="69"/>
      <c r="H2" s="69"/>
      <c r="I2" s="1">
        <v>10000</v>
      </c>
      <c r="J2" s="69"/>
      <c r="K2" s="1">
        <f>SUM(K3:K25)</f>
        <v>81200</v>
      </c>
    </row>
    <row r="3" spans="1:11" ht="19.8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8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8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8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8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8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8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8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8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8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8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8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8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8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8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8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8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8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8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8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8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8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8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8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15" zoomScaleNormal="115" workbookViewId="0">
      <selection activeCell="B5" sqref="B5"/>
    </sheetView>
  </sheetViews>
  <sheetFormatPr defaultColWidth="8.88671875" defaultRowHeight="16.2"/>
  <cols>
    <col min="1" max="1" width="17.77734375" style="1" bestFit="1" customWidth="1"/>
    <col min="2" max="2" width="64.109375" style="1" bestFit="1" customWidth="1"/>
    <col min="3" max="16384" width="8.88671875" style="1"/>
  </cols>
  <sheetData>
    <row r="1" spans="1:2">
      <c r="A1" s="1" t="s">
        <v>96465</v>
      </c>
      <c r="B1" s="1" t="s">
        <v>96466</v>
      </c>
    </row>
    <row r="2" spans="1:2" ht="16.2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/>
    <hyperlink ref="A4" r:id="rId2"/>
  </hyperlinks>
  <pageMargins left="0.7" right="0.7" top="0.75" bottom="0.75" header="0.3" footer="0.3"/>
  <pageSetup paperSize="9" orientation="portrait" horizontalDpi="300" verticalDpi="300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94" workbookViewId="0">
      <selection activeCell="A191" sqref="A191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Normal="100" workbookViewId="0">
      <selection activeCell="H6" sqref="H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12.44140625" style="1" customWidth="1"/>
    <col min="5" max="7" width="14.21875" style="1" customWidth="1"/>
    <col min="8" max="8" width="11" style="1" customWidth="1"/>
    <col min="9" max="9" width="41.33203125" style="1" customWidth="1"/>
    <col min="10" max="10" width="13.77734375" style="1" bestFit="1" customWidth="1"/>
    <col min="11" max="16384" width="8.88671875" style="1"/>
  </cols>
  <sheetData>
    <row r="1" spans="1:9" ht="16.2" customHeight="1">
      <c r="A1" s="70" t="s">
        <v>0</v>
      </c>
      <c r="B1" s="70"/>
      <c r="C1" s="70"/>
      <c r="D1" s="73" t="s">
        <v>96273</v>
      </c>
      <c r="E1" s="73" t="s">
        <v>96270</v>
      </c>
      <c r="F1" s="73" t="s">
        <v>96271</v>
      </c>
      <c r="G1" s="73" t="s">
        <v>96272</v>
      </c>
      <c r="H1" s="73" t="s">
        <v>96281</v>
      </c>
      <c r="I1" s="69" t="s">
        <v>10</v>
      </c>
    </row>
    <row r="2" spans="1:9" ht="19.8">
      <c r="A2" s="27" t="s">
        <v>119</v>
      </c>
      <c r="B2" s="44" t="s">
        <v>120</v>
      </c>
      <c r="C2" s="44" t="s">
        <v>96223</v>
      </c>
      <c r="D2" s="70"/>
      <c r="E2" s="70"/>
      <c r="F2" s="70"/>
      <c r="G2" s="73"/>
      <c r="H2" s="73"/>
      <c r="I2" s="69"/>
    </row>
    <row r="3" spans="1:9" ht="19.8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8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8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8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8">
      <c r="A7" s="27"/>
      <c r="B7" s="27"/>
      <c r="C7" s="44"/>
      <c r="D7" s="27"/>
      <c r="E7" s="45"/>
      <c r="F7" s="27"/>
      <c r="G7" s="27"/>
      <c r="H7" s="50"/>
    </row>
    <row r="8" spans="1:9" ht="19.8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8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8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8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8">
      <c r="B12" s="21"/>
      <c r="C12" s="21"/>
    </row>
    <row r="13" spans="1:9" ht="19.8">
      <c r="B13" s="21"/>
      <c r="C13" s="21"/>
    </row>
    <row r="14" spans="1:9" ht="19.8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160" workbookViewId="0">
      <selection activeCell="A172" sqref="A172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已命名的範圍</vt:lpstr>
      </vt:variant>
      <vt:variant>
        <vt:i4>2</vt:i4>
      </vt:variant>
    </vt:vector>
  </HeadingPairs>
  <TitlesOfParts>
    <vt:vector size="15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2025-11-03T03:15:38Z</dcterms:modified>
</cp:coreProperties>
</file>