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3월\S25-004\"/>
    </mc:Choice>
  </mc:AlternateContent>
  <xr:revisionPtr revIDLastSave="0" documentId="13_ncr:1_{57F38BE5-EDF8-4B28-A0BB-66CF5D24B009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3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[5]FAB별!#REF!</definedName>
    <definedName name="__123Graph_D" hidden="1">'[6]0226'!#REF!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[7]고정1!$A$416:$L$458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'[8]118.세금과공과'!$A$46:$H$60</definedName>
    <definedName name="_12" localSheetId="3">#N/A</definedName>
    <definedName name="_12" hidden="1">'[4]입찰내역 발주처 양식'!#REF!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[7]고정1!$A$146:$L$188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[7]고정1!$A$191:$L$233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[7]고정1!$A$236:$L$278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[7]고정1!$A$281:$L$323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[7]고정1!$A$326:$L$368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[7]고정1!$A$371:$L$413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 localSheetId="3">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'[9]F4-F7'!#REF!</definedName>
    <definedName name="_Fill" localSheetId="3" hidden="1">[10]자금현황표!#REF!</definedName>
    <definedName name="_Fill" hidden="1">#N/A</definedName>
    <definedName name="_xlnm._FilterDatabase" localSheetId="5" hidden="1">'물량 내역서'!$A$3:$M$51</definedName>
    <definedName name="_xlnm._FilterDatabase" localSheetId="8" hidden="1">숙소관리비!$A$3:$J$42</definedName>
    <definedName name="_xlnm._FilterDatabase" hidden="1">#REF!</definedName>
    <definedName name="_k" localSheetId="3" hidden="1">[11]프랜트면허!#REF!</definedName>
    <definedName name="_k" hidden="1">[11]프랜트면허!#REF!</definedName>
    <definedName name="_Key1" localSheetId="3" hidden="1">#REF!</definedName>
    <definedName name="_Key1" hidden="1">#N/A</definedName>
    <definedName name="_Key2" localSheetId="3" hidden="1">[12]발행!#REF!</definedName>
    <definedName name="_Key2" hidden="1">#N/A</definedName>
    <definedName name="_LP1">#REF!</definedName>
    <definedName name="_LP2">#REF!</definedName>
    <definedName name="_Order1" hidden="1">255</definedName>
    <definedName name="_Order2" localSheetId="3" hidden="1">0</definedName>
    <definedName name="_Order2" hidden="1">255</definedName>
    <definedName name="_p11">#REF!</definedName>
    <definedName name="_p2">#REF!</definedName>
    <definedName name="_P7">'[8]118.세금과공과'!$A$46:$H$60</definedName>
    <definedName name="_Parse_In" localSheetId="3" hidden="1">[13]PriceSummary!#REF!</definedName>
    <definedName name="_Parse_In" hidden="1">[13]PriceSummary!#REF!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localSheetId="3" hidden="1">[11]토목주소!#REF!</definedName>
    <definedName name="_s" hidden="1">[11]토목주소!#REF!</definedName>
    <definedName name="_Sort" localSheetId="3" hidden="1">#REF!</definedName>
    <definedName name="_Sort" hidden="1">#N/A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[14]매출원가_회사제시!#REF!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[15]현재!#REF!</definedName>
    <definedName name="Ⅱ" localSheetId="3" hidden="1">{#N/A,#N/A,FALSE,"정공"}</definedName>
    <definedName name="Ⅱ" hidden="1">{#N/A,#N/A,FALSE,"정공"}</definedName>
    <definedName name="a">[16]뒤차축소!$G$380:$S$381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localSheetId="3" hidden="1">"C:\My Documents\입고현황_류\장비입고현황2.mdb"</definedName>
    <definedName name="AccessDatabase" hidden="1">"C:\msoffice\CD\남가내역.mdb"</definedName>
    <definedName name="ACCT">[17]DATA!$J$1:$J$970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[17]Configuration!$M$3</definedName>
    <definedName name="ACPERD">[17]Configuration!#REF!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 hidden="1">#N/A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[18]Assumptions!#REF!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[19]BM_NEW2!#REF!</definedName>
    <definedName name="BALWOL">[17]DATA!$BF$1:$BF$970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[17]Configuration!$M$4</definedName>
    <definedName name="bcrclcl100rt">'[20]9-1차이내역'!#REF!</definedName>
    <definedName name="bcrclcl100rtrkrk">'[20]9-1차이내역'!#REF!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[18]Assumptions!#REF!</definedName>
    <definedName name="Calls_per_Month__estimated">[18]Assumptions!#REF!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[17]Configuration!$K$2</definedName>
    <definedName name="CHDDOR" localSheetId="3">#REF!</definedName>
    <definedName name="CHDDOR">#REF!</definedName>
    <definedName name="CHK">[17]JournalSummary!#REF!</definedName>
    <definedName name="cho" localSheetId="3">[0]!BlankMacro1</definedName>
    <definedName name="cho">[0]!BlankMacro1</definedName>
    <definedName name="Churn_Rate_of_New_Users">[18]Assumptions!#REF!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[21]F9804!$A$3:$K$6641</definedName>
    <definedName name="Cmonth">[17]Configuration!$I$2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[17]DATA!$AP$1:$AP$950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[17]Configuration!$H$2</definedName>
    <definedName name="d">[22]뒤차축소!$G$380:$S$381</definedName>
    <definedName name="DANGA">#REF!,#REF!</definedName>
    <definedName name="datab">[23]고정자산원본!$A$1:$S$236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[17]DATA!$AA$1:$AA$950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'[24]118.세금과공과'!#REF!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[17]WorkFile!#REF!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[25]차수!#REF!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#N/A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#N/A</definedName>
    <definedName name="HEADER" localSheetId="3">#REF!</definedName>
    <definedName name="HEADER">#REF!</definedName>
    <definedName name="HIGH" hidden="1">[26]FAB별!#REF!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{"'Break down'!$A$4"}</definedName>
    <definedName name="HTML_Description" hidden="1">""</definedName>
    <definedName name="HTML_Email" hidden="1">""</definedName>
    <definedName name="HTML_Header" localSheetId="3" hidden="1">""</definedName>
    <definedName name="HTML_Header" hidden="1">"터널공"</definedName>
    <definedName name="HTML_LastUpdate" localSheetId="3" hidden="1">""</definedName>
    <definedName name="HTML_LastUpdate" hidden="1">"2000-01-06"</definedName>
    <definedName name="HTML_LineAfter" hidden="1">FALSE</definedName>
    <definedName name="HTML_LineBefore" hidden="1">FALSE</definedName>
    <definedName name="HTML_Name" localSheetId="3" hidden="1">""</definedName>
    <definedName name="HTML_Name" hidden="1">"삼호"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Documents\98년\영업현황\2월 수주현황(2월 마감분).htm"</definedName>
    <definedName name="HTML_PathFile" hidden="1">"C:\My Documents\1혁excel\그외자료\MyHTML.htm"</definedName>
    <definedName name="HTML_Title" localSheetId="3" hidden="1">""</definedName>
    <definedName name="HTML_Title" hidden="1">"내역1"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[14]매출원가_회사제시!#REF!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[18]Assumptions!#REF!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[19]BM_NEW2!#REF!</definedName>
    <definedName name="Period_Const">#REF!</definedName>
    <definedName name="PERIOD_END" localSheetId="3">#REF!</definedName>
    <definedName name="PERIOD_END">#REF!</definedName>
    <definedName name="PHOTO" hidden="1">[27]FAB별!#REF!</definedName>
    <definedName name="pihkj">#REF!</definedName>
    <definedName name="PIPE40">#REF!</definedName>
    <definedName name="PJT">#N/A</definedName>
    <definedName name="PL">[28]현재!#REF!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기타비용!$A$1:$I$58</definedName>
    <definedName name="_xlnm.Print_Area" localSheetId="7">숙소임차료!$A$1:$J$16</definedName>
    <definedName name="_xlnm.Print_Area" localSheetId="9">식대비용!$A$1:$J$5</definedName>
    <definedName name="_xlnm.Print_Area" localSheetId="1">'용역 청구서(갑지)'!$A$1:$L$26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[29]소특!$B$4,[29]소특!$H$4,[29]소특!$I$4,[29]소특!$A$4,[29]소특!$G$4,[29]소특!$F$4,[29]소특!$C$4,[29]소특!$A$4:$IV$4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[30]부문손익!$D$7:$L$33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'[31]10월상품입고'!$A$1:$D$55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[32]BM_NEW2!#REF!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[17]JournalSummary!$I$6:$I$394</definedName>
    <definedName name="SBL">[17]JournalSummary!$D$6:$D$394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localSheetId="3" hidden="1">[33]CTEMCOST!#REF!</definedName>
    <definedName name="SDF" hidden="1">[33]CTEMCOST!#REF!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[18]Assumptions!#REF!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'[34]시산표(매출조정전)'!#REF!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localSheetId="3" hidden="1">[35]기안!#REF!</definedName>
    <definedName name="개요" hidden="1">[35]기안!#REF!</definedName>
    <definedName name="개요1" localSheetId="3" hidden="1">[35]기안!#REF!</definedName>
    <definedName name="개요1" hidden="1">[35]기안!#REF!</definedName>
    <definedName name="개요2" localSheetId="3" hidden="1">[36]개산공사비!#REF!</definedName>
    <definedName name="개요2" hidden="1">[36]개산공사비!#REF!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 hidden="1">{#N/A,#N/A,FALSE,"현장 NCR 분석";#N/A,#N/A,FALSE,"현장품질감사";#N/A,#N/A,FALSE,"현장품질감사"}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[37]수입2!#REF!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'[38]24.보증금(전신전화가입권)'!#REF!</definedName>
    <definedName name="計定明細.書2.B">'[38]24.보증금(전신전화가입권)'!#REF!</definedName>
    <definedName name="計定明細.書2.D">'[38]24.보증금(전신전화가입권)'!#REF!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 hidden="1">{#N/A,#N/A,FALSE,"현장 NCR 분석";#N/A,#N/A,FALSE,"현장품질감사";#N/A,#N/A,FALSE,"현장품질감사"}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'[39]25.보증금(임차보증금외)'!$A$2:$D$30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'[40]24.보증금(전신전화가입권)'!#REF!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[41]대비!#REF!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[33]CTEMCOST!#REF!</definedName>
    <definedName name="ㄴㅇ" localSheetId="3">#REF!</definedName>
    <definedName name="ㄴㅇ" hidden="1">{#N/A,#N/A,FALSE,"견적조건";#N/A,#N/A,FALSE,"산출근거"}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 hidden="1">{#N/A,#N/A,FALSE,"현장 NCR 분석";#N/A,#N/A,FALSE,"현장품질감사";#N/A,#N/A,FALSE,"현장품질감사"}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 localSheetId="3">#REF!</definedName>
    <definedName name="내역" hidden="1">#N/A</definedName>
    <definedName name="내역서">#REF!</definedName>
    <definedName name="내장">#REF!</definedName>
    <definedName name="낵역4">#REF!</definedName>
    <definedName name="년___월___일_까지">[8]수선비!#REF!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[42]배서어음명세서!$A$2:$F$31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[43]기초데이타!$D$12</definedName>
    <definedName name="당기부채총계">[43]기초데이타!$D$9</definedName>
    <definedName name="당기순이익">[43]기초데이타!$D$15</definedName>
    <definedName name="당기영업이익">[43]기초데이타!$D$13</definedName>
    <definedName name="당기영업현금흐름">[43]기초데이타!$D$17</definedName>
    <definedName name="당기유동부채">[43]기초데이타!$D$7</definedName>
    <definedName name="당기유동자산">[43]기초데이타!$D$5</definedName>
    <definedName name="당기이자비용">[43]기초데이타!$D$14</definedName>
    <definedName name="당기자기자본">[43]기초데이타!$D$10</definedName>
    <definedName name="당기차입금">[43]기초데이타!$D$8</definedName>
    <definedName name="당기총자산">[43]기초데이타!$D$6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'[12]#REF'!$A$45:$A$73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[44]승용!#REF!</definedName>
    <definedName name="ㅁ2923">#REF!</definedName>
    <definedName name="ㅁㄴ" localSheetId="3">#REF!</definedName>
    <definedName name="ㅁㄴ" hidden="1">{#N/A,#N/A,FALSE,"견적조건";#N/A,#N/A,FALSE,"산출근거"}</definedName>
    <definedName name="ㅁㄴㄴ" localSheetId="3">[0]!BlankMacro1</definedName>
    <definedName name="ㅁㄴㄴ">[0]!BlankMacro1</definedName>
    <definedName name="ㅁㄴㅇㄻㄴ" localSheetId="3" hidden="1">[45]금융비용!#REF!</definedName>
    <definedName name="ㅁㄴㅇㄻㄴ" hidden="1">[45]금융비용!#REF!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[42]배서어음명세서!$A$34:$F$55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[46]BM_NEW2!#REF!</definedName>
    <definedName name="방송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[36]개산공사비!#REF!</definedName>
    <definedName name="변경개요1">#REF!</definedName>
    <definedName name="변경개요2" localSheetId="3">#REF!</definedName>
    <definedName name="변경개요2" hidden="1">[47]개산공사비!#REF!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[47]개산공사비!#REF!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[48]뒤차축소!$G$380:$S$381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[49]유형!$D$31:$D$32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[49]유형!$D$28:$D$30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[50]뒤차축소!$G$380:$S$381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[49]정보!$F$2:$F$232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[49]정보!$H$2:$H$331</definedName>
    <definedName name="설입" comment="설비 입고검사">[49]정보!$G$2:$G$416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'[6]0226'!#REF!</definedName>
    <definedName name="세보2" hidden="1">'[6]0226'!#REF!</definedName>
    <definedName name="세부실적" localSheetId="3">[0]!BlankMacro1</definedName>
    <definedName name="세부실적">[0]!BlankMacro1</definedName>
    <definedName name="세부자료">[51]부문손익!$D$7:$L$33</definedName>
    <definedName name="소계">#REF!</definedName>
    <definedName name="소공" comment="소방설비 공장검사">[49]정보!$I$2:$I$9</definedName>
    <definedName name="소나무">#REF!</definedName>
    <definedName name="소방">#REF!</definedName>
    <definedName name="소방시설공사">#REF!</definedName>
    <definedName name="소시" comment="소방설비 시공품질 관리">[49]정보!$I$38:$I$50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[49]정보!$I$10:$I$37</definedName>
    <definedName name="소형차축부" localSheetId="3">#REF!</definedName>
    <definedName name="소형차축부">#REF!</definedName>
    <definedName name="소ㅑ104" hidden="1">[52]FAB별!#REF!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'[53]108.수선비'!#REF!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'[54]신상기록(지우지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 hidden="1">#N/A</definedName>
    <definedName name="ㅇㄴㄹㄴㅁㄹ" hidden="1">0</definedName>
    <definedName name="ㅇㄴㄹㄴㅁㅇㄻ">#REF!</definedName>
    <definedName name="ㅇㄹ" localSheetId="3">#REF!</definedName>
    <definedName name="ㅇㄹ" hidden="1">{#N/A,#N/A,FALSE,"현장 NCR 분석";#N/A,#N/A,FALSE,"현장품질감사";#N/A,#N/A,FALSE,"현장품질감사"}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 hidden="1">{#N/A,#N/A,FALSE,"현장 NCR 분석";#N/A,#N/A,FALSE,"현장품질감사";#N/A,#N/A,FALSE,"현장품질감사"}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>[55]BM_NEW2!#REF!</definedName>
    <definedName name="에이씨">[55]BM_NEW2!#REF!</definedName>
    <definedName name="연결부하">#REF!</definedName>
    <definedName name="연도.도금">#REF!</definedName>
    <definedName name="연습" localSheetId="3">#REF!</definedName>
    <definedName name="연습" hidden="1">[56]금융비용!#REF!</definedName>
    <definedName name="연습2" localSheetId="3" hidden="1">[56]금융비용!#REF!</definedName>
    <definedName name="연습2" hidden="1">[56]금융비용!#REF!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[57]영역별수주!#REF!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[49]유형!$D$33:$D$34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[58]실행철강하도!$A$1:$A$4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[14]매출원가_회사제시!#REF!</definedName>
    <definedName name="이윤율">#REF!</definedName>
    <definedName name="인동덩쿨">#REF!</definedName>
    <definedName name="인소">[49]정보!$J$2:$J$16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[49]유형!$D$2:$D$26</definedName>
    <definedName name="일2">[49]유형!$F$3:$F$7</definedName>
    <definedName name="일3">[49]유형!$F$9:$F$13</definedName>
    <definedName name="일5">[49]유형!$F$16:$F$19</definedName>
    <definedName name="일6">[49]유형!$F$20:$F$21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[43]기초데이타!$F$12</definedName>
    <definedName name="전기부채총계">[43]기초데이타!$F$9</definedName>
    <definedName name="전기순이익">[43]기초데이타!$F$15</definedName>
    <definedName name="전기영업이익">[43]기초데이타!$F$13</definedName>
    <definedName name="전기영업현금흐름">[43]기초데이타!$F$17</definedName>
    <definedName name="전기유동부채">[43]기초데이타!$F$7</definedName>
    <definedName name="전기유동자산">[43]기초데이타!$F$5</definedName>
    <definedName name="전기이자비용">[43]기초데이타!$F$14</definedName>
    <definedName name="전기자기자본">[43]기초데이타!$F$10</definedName>
    <definedName name="전기차입금">[43]기초데이타!$F$8</definedName>
    <definedName name="전기총자산">[43]기초데이타!$F$6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[43]기초데이타!$H$12</definedName>
    <definedName name="전전기순이익">[43]기초데이타!$H$15</definedName>
    <definedName name="전전기영업이익">[43]기초데이타!$H$13</definedName>
    <definedName name="전전기자기자본">[43]기초데이타!$H$10</definedName>
    <definedName name="전전기총자산">[43]기초데이타!$H$6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[59]종가!$A$2:$C$25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[60]집연95!#REF!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localSheetId="3" hidden="1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[61]분개장·원장!#REF!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[14]매출원가_회사제시!#REF!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localSheetId="3" hidden="1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[62]토목주소!#REF!</definedName>
    <definedName name="한울" hidden="1">[62]토목주소!#REF!</definedName>
    <definedName name="한울11" localSheetId="3" hidden="1">[62]프랜트면허!#REF!</definedName>
    <definedName name="한울11" hidden="1">[62]프랜트면허!#REF!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[63]수입!#REF!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[62]토목주소!#REF!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'[20]9-1차이내역'!#REF!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6" l="1"/>
  <c r="G21" i="6" l="1"/>
  <c r="G22" i="6" s="1"/>
  <c r="F21" i="6"/>
  <c r="F18" i="6"/>
  <c r="G13" i="6"/>
  <c r="G8" i="6"/>
  <c r="G14" i="6" s="1"/>
  <c r="G18" i="6" s="1"/>
  <c r="F5" i="13" l="1"/>
  <c r="F6" i="13"/>
  <c r="F7" i="13"/>
  <c r="F8" i="13"/>
  <c r="F9" i="13"/>
  <c r="F10" i="13"/>
  <c r="F11" i="13"/>
  <c r="E27" i="13"/>
  <c r="F27" i="13" l="1"/>
  <c r="D14" i="2" l="1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F22" i="6"/>
  <c r="H22" i="6" s="1"/>
  <c r="I22" i="6" s="1"/>
  <c r="H16" i="6"/>
  <c r="H21" i="6" l="1"/>
  <c r="I21" i="6" s="1"/>
  <c r="AP71" i="8"/>
  <c r="AO71" i="8"/>
  <c r="AN71" i="8"/>
  <c r="AM71" i="8"/>
  <c r="AK71" i="8"/>
  <c r="AJ71" i="8"/>
  <c r="AI71" i="8"/>
  <c r="AH71" i="8"/>
  <c r="AG71" i="8"/>
  <c r="AF71" i="8"/>
  <c r="AE71" i="8"/>
  <c r="AC71" i="8"/>
  <c r="AB71" i="8"/>
  <c r="AA71" i="8"/>
  <c r="Z71" i="8"/>
  <c r="Y71" i="8"/>
  <c r="X71" i="8"/>
  <c r="V71" i="8"/>
  <c r="Q71" i="8"/>
  <c r="AO77" i="8"/>
  <c r="AL71" i="8" l="1"/>
  <c r="AD71" i="8"/>
  <c r="W71" i="8"/>
  <c r="U71" i="8"/>
  <c r="T71" i="8"/>
  <c r="S71" i="8"/>
  <c r="R71" i="8"/>
  <c r="P71" i="8"/>
  <c r="O71" i="8"/>
  <c r="N71" i="8"/>
  <c r="M71" i="8"/>
  <c r="L71" i="8"/>
  <c r="K71" i="8"/>
  <c r="J71" i="8"/>
  <c r="I71" i="8"/>
  <c r="AN70" i="8"/>
  <c r="AP70" i="8" s="1"/>
  <c r="AN69" i="8"/>
  <c r="AP69" i="8" s="1"/>
  <c r="AN68" i="8"/>
  <c r="AP68" i="8" s="1"/>
  <c r="AN67" i="8"/>
  <c r="AP67" i="8" s="1"/>
  <c r="AN66" i="8"/>
  <c r="AP66" i="8" s="1"/>
  <c r="AN72" i="8" l="1"/>
  <c r="AP72" i="8" s="1"/>
  <c r="AN73" i="8"/>
  <c r="AP73" i="8" s="1"/>
  <c r="AN74" i="8"/>
  <c r="AP74" i="8" s="1"/>
  <c r="AN75" i="8"/>
  <c r="AP75" i="8" s="1"/>
  <c r="H13" i="12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I5" i="11" l="1"/>
  <c r="I3" i="10"/>
  <c r="I3" i="9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F7" i="6" l="1"/>
  <c r="H7" i="6" s="1"/>
  <c r="H21" i="12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1" i="6" l="1"/>
  <c r="D10" i="6"/>
  <c r="AN17" i="8" l="1"/>
  <c r="AP17" i="8" s="1"/>
  <c r="AN16" i="8"/>
  <c r="AP1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s="1"/>
  <c r="F11" i="6" l="1"/>
  <c r="H11" i="6" s="1"/>
  <c r="F10" i="6"/>
  <c r="H10" i="6" s="1"/>
  <c r="AM3" i="8" l="1"/>
  <c r="AM1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B77" i="8" s="1"/>
  <c r="AA76" i="8"/>
  <c r="AA77" i="8" s="1"/>
  <c r="Z76" i="8"/>
  <c r="Z77" i="8" s="1"/>
  <c r="Y76" i="8"/>
  <c r="X76" i="8"/>
  <c r="X77" i="8" s="1"/>
  <c r="W76" i="8"/>
  <c r="V76" i="8"/>
  <c r="U76" i="8"/>
  <c r="T76" i="8"/>
  <c r="S76" i="8"/>
  <c r="R76" i="8"/>
  <c r="Q76" i="8"/>
  <c r="Q77" i="8" s="1"/>
  <c r="P76" i="8"/>
  <c r="O76" i="8"/>
  <c r="N76" i="8"/>
  <c r="M76" i="8"/>
  <c r="L76" i="8"/>
  <c r="L77" i="8" s="1"/>
  <c r="K76" i="8"/>
  <c r="K77" i="8" s="1"/>
  <c r="J76" i="8"/>
  <c r="J77" i="8" s="1"/>
  <c r="I76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D9" i="6" l="1"/>
  <c r="AG77" i="8"/>
  <c r="AH77" i="8"/>
  <c r="N77" i="8"/>
  <c r="AD77" i="8"/>
  <c r="O77" i="8"/>
  <c r="AE77" i="8"/>
  <c r="R77" i="8"/>
  <c r="I77" i="8"/>
  <c r="Y77" i="8"/>
  <c r="P77" i="8"/>
  <c r="AF77" i="8"/>
  <c r="AP76" i="8"/>
  <c r="F6" i="6" s="1"/>
  <c r="AI77" i="8"/>
  <c r="T77" i="8"/>
  <c r="AJ77" i="8"/>
  <c r="S77" i="8"/>
  <c r="U77" i="8"/>
  <c r="AK77" i="8"/>
  <c r="V77" i="8"/>
  <c r="AL77" i="8"/>
  <c r="W77" i="8"/>
  <c r="AM77" i="8"/>
  <c r="M77" i="8"/>
  <c r="AC77" i="8"/>
  <c r="AP6" i="8"/>
  <c r="AN76" i="8"/>
  <c r="E50" i="7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K18" i="7" s="1"/>
  <c r="M18" i="7" s="1"/>
  <c r="G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A2" i="13" s="1"/>
  <c r="L2" i="6"/>
  <c r="K26" i="7" l="1"/>
  <c r="M26" i="7" s="1"/>
  <c r="G26" i="7" s="1"/>
  <c r="J51" i="7"/>
  <c r="F9" i="6"/>
  <c r="L18" i="7"/>
  <c r="F18" i="7" s="1"/>
  <c r="K16" i="7"/>
  <c r="M16" i="7" s="1"/>
  <c r="G16" i="7" s="1"/>
  <c r="AN77" i="8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AP77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19" i="6"/>
  <c r="I19" i="6" s="1"/>
  <c r="H17" i="6"/>
  <c r="I17" i="6" s="1"/>
  <c r="H15" i="6"/>
  <c r="I15" i="6" s="1"/>
  <c r="F12" i="6"/>
  <c r="I7" i="6"/>
  <c r="H6" i="6"/>
  <c r="I6" i="6" s="1"/>
  <c r="M7" i="7" l="1"/>
  <c r="G7" i="7" s="1"/>
  <c r="F4" i="6"/>
  <c r="H4" i="6" s="1"/>
  <c r="H20" i="6"/>
  <c r="I20" i="6" s="1"/>
  <c r="L20" i="6" s="1"/>
  <c r="E12" i="2" s="1"/>
  <c r="E11" i="2"/>
  <c r="F5" i="6"/>
  <c r="M38" i="7"/>
  <c r="G38" i="7" s="1"/>
  <c r="M27" i="7"/>
  <c r="G27" i="7" s="1"/>
  <c r="L51" i="7"/>
  <c r="F5" i="7"/>
  <c r="F51" i="7" s="1"/>
  <c r="K51" i="7"/>
  <c r="M5" i="7"/>
  <c r="E11" i="6"/>
  <c r="I11" i="6"/>
  <c r="E10" i="6"/>
  <c r="H12" i="6"/>
  <c r="I12" i="6" s="1"/>
  <c r="I10" i="6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H9" i="6"/>
  <c r="I9" i="6" s="1"/>
  <c r="F13" i="6"/>
  <c r="H5" i="6"/>
  <c r="I5" i="6" s="1"/>
  <c r="E9" i="6"/>
  <c r="I4" i="6"/>
  <c r="E4" i="6"/>
  <c r="M51" i="7"/>
  <c r="G5" i="7"/>
  <c r="G51" i="7" s="1"/>
  <c r="F13" i="5"/>
  <c r="F15" i="5"/>
  <c r="D12" i="2"/>
  <c r="D11" i="2"/>
  <c r="D10" i="2"/>
  <c r="D9" i="2"/>
  <c r="D7" i="2"/>
  <c r="F14" i="6" l="1"/>
  <c r="H13" i="6"/>
  <c r="I13" i="6" s="1"/>
  <c r="H14" i="6" l="1"/>
  <c r="I14" i="6" s="1"/>
  <c r="H18" i="6"/>
  <c r="I18" i="6" s="1"/>
  <c r="I16" i="6"/>
  <c r="E8" i="2" l="1"/>
  <c r="D8" i="2" s="1"/>
  <c r="E13" i="2" l="1"/>
  <c r="E5" i="2"/>
  <c r="D5" i="2" s="1"/>
  <c r="E6" i="2" l="1"/>
  <c r="D6" i="2" s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<sst xmlns="http://schemas.openxmlformats.org/spreadsheetml/2006/main" count="1430" uniqueCount="703">
  <si>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</si>
  <si>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</si>
  <si>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</si>
  <si>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</si>
  <si>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</si>
  <si>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</si>
  <si>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</si>
  <si>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</si>
  <si>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</si>
  <si>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</si>
  <si>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</si>
  <si>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</si>
  <si>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</si>
  <si>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</si>
  <si>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</si>
  <si>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</si>
  <si>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</si>
  <si>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</si>
  <si>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</si>
  <si>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</si>
  <si>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</si>
  <si>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</si>
  <si>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</si>
  <si>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</si>
  <si>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</si>
  <si>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</si>
  <si>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</si>
  <si>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</si>
  <si>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</si>
  <si>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</si>
  <si>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</si>
  <si>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</si>
  <si>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</si>
  <si>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</si>
  <si>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</si>
  <si>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</si>
  <si>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</si>
  <si>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</si>
  <si>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</si>
  <si>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</si>
  <si>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</si>
  <si>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</si>
  <si>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</si>
  <si>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</si>
  <si>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</si>
  <si>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</si>
  <si>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</si>
  <si>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</si>
  <si>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</si>
  <si>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</si>
  <si>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</si>
  <si>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</si>
  <si>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</si>
  <si>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</si>
  <si>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</si>
  <si>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</si>
  <si>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</si>
  <si>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</si>
  <si>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</si>
  <si>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</si>
  <si>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</si>
  <si>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</si>
  <si>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</si>
  <si>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</si>
  <si>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</si>
  <si>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</si>
  <si>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</si>
  <si>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</si>
  <si>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</si>
  <si>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</si>
  <si>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</si>
  <si>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</si>
  <si>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</si>
  <si>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</si>
  <si>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</si>
  <si>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</si>
  <si>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</si>
  <si>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</si>
  <si>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</si>
  <si>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</si>
  <si>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</si>
  <si>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</si>
  <si>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</si>
  <si>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</si>
  <si>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</si>
  <si>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</si>
  <si>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</si>
  <si>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</si>
  <si>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</si>
  <si>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</si>
  <si>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</si>
  <si>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</si>
  <si>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</si>
  <si>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</si>
  <si>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</si>
  <si>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</si>
  <si>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</si>
  <si>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</si>
  <si>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</si>
  <si>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</si>
  <si>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</si>
  <si>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</si>
  <si>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</si>
  <si>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</si>
  <si>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</si>
  <si>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</si>
  <si>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</si>
  <si>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</si>
  <si>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</si>
  <si>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</si>
  <si>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</si>
  <si>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</si>
  <si>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</si>
  <si>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</si>
  <si>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</si>
  <si>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</si>
  <si>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</si>
  <si>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</si>
  <si>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</si>
  <si>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</si>
  <si>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</si>
  <si>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</si>
  <si>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</si>
  <si>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</si>
  <si>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</si>
  <si>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</si>
  <si>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</si>
  <si>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</si>
  <si>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</si>
  <si>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</si>
  <si>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</si>
  <si>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</si>
  <si>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</si>
  <si>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</si>
  <si>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</si>
  <si>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</si>
  <si>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</si>
  <si>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</si>
  <si>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</si>
  <si>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</si>
  <si>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</si>
  <si>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</si>
  <si>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</si>
  <si>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</si>
  <si>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</si>
  <si>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</si>
  <si>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</si>
  <si>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</si>
  <si>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</si>
  <si>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</si>
  <si>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</si>
  <si>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</si>
  <si>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</si>
  <si>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</si>
  <si>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</si>
  <si>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</si>
  <si>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</si>
  <si>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</si>
  <si>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</si>
  <si>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</si>
  <si>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</si>
  <si>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</si>
  <si>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</si>
  <si>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</si>
  <si>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</si>
  <si>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</si>
  <si>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</si>
  <si>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</si>
  <si>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</si>
  <si>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</si>
  <si>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</si>
  <si>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</si>
  <si>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</si>
  <si>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</si>
  <si>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</si>
  <si>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</si>
  <si>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</si>
  <si>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</si>
  <si>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</si>
  <si>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</si>
  <si>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</si>
  <si>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</si>
  <si>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</si>
  <si>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</si>
  <si>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</si>
  <si>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</si>
  <si>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</si>
  <si>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</si>
  <si>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</si>
  <si>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</si>
  <si>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</si>
  <si>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</si>
  <si>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</si>
  <si>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</si>
  <si>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</si>
  <si>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</si>
  <si>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</si>
  <si>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</si>
  <si>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</si>
  <si>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</si>
  <si>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</si>
  <si>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</si>
  <si>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</si>
  <si>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</si>
  <si>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</si>
  <si>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</si>
  <si>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</si>
  <si>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</si>
  <si>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</si>
  <si>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</si>
  <si>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</si>
  <si>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</si>
  <si>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</si>
  <si>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</si>
  <si>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</si>
  <si>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</si>
  <si>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</si>
  <si>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</si>
  <si>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</si>
  <si>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</si>
  <si>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</si>
  <si>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</si>
  <si>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</si>
  <si>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</si>
  <si>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</si>
  <si>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</si>
  <si>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</si>
  <si>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</si>
  <si>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</si>
  <si>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</si>
  <si>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</si>
  <si>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</si>
  <si>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</si>
  <si>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</si>
  <si>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</si>
  <si>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</si>
  <si>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</si>
  <si>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</si>
  <si>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</si>
  <si>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</si>
  <si>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</si>
  <si>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</si>
  <si>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</si>
  <si>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</si>
  <si>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</si>
  <si>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</si>
  <si>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</si>
  <si>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</si>
  <si>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</si>
  <si>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</si>
  <si>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</si>
  <si>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</si>
  <si>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</si>
  <si>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</si>
  <si>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</si>
  <si>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</si>
  <si>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</si>
  <si>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</si>
  <si>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</si>
  <si>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</si>
  <si>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</si>
  <si>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</si>
  <si>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</si>
  <si>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</si>
  <si>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</si>
  <si>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</si>
  <si>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</si>
  <si>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</si>
  <si>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</si>
  <si>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</si>
  <si>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</si>
  <si>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</si>
  <si>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</si>
  <si>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</si>
  <si>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</si>
  <si>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</si>
  <si>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</si>
  <si>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</si>
  <si>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</si>
  <si>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</si>
  <si>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</si>
  <si>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</si>
  <si>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</si>
  <si>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</si>
  <si>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</si>
  <si>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</si>
  <si>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</si>
  <si>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</si>
  <si>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</si>
  <si>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</si>
  <si>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</si>
  <si>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</si>
  <si>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</si>
  <si>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</si>
  <si>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</si>
  <si>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</si>
  <si>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</si>
  <si>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</si>
  <si>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</si>
  <si>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</si>
  <si>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</si>
  <si>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</si>
  <si>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</si>
  <si>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</si>
  <si>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</si>
  <si>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</si>
  <si>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</si>
  <si>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</si>
  <si>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</si>
  <si>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</si>
  <si>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</si>
  <si>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</si>
  <si>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</si>
  <si>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</si>
  <si>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</si>
  <si>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</si>
  <si>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</si>
  <si>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</si>
  <si>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</si>
  <si>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</si>
  <si>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</si>
  <si>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</si>
  <si>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</si>
  <si>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</si>
  <si>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</si>
  <si>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</si>
  <si>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</si>
  <si>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</si>
  <si>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</si>
  <si>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</si>
  <si>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</si>
  <si>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</si>
  <si>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</si>
  <si>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</si>
  <si>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</si>
  <si>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</si>
  <si>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</si>
  <si>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</si>
  <si>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</si>
  <si>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</si>
  <si>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</si>
  <si>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</si>
  <si>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</si>
  <si>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</si>
  <si>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</si>
  <si>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</si>
  <si>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</si>
  <si>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</si>
  <si>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최세재</t>
  </si>
  <si>
    <t>781010-1906517</t>
  </si>
  <si>
    <t>356-0637-9273-33</t>
  </si>
  <si>
    <t>최현우</t>
  </si>
  <si>
    <t>780110-1901921</t>
  </si>
  <si>
    <t>018302-04-192870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</si>
  <si>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</si>
  <si>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</si>
  <si>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</si>
  <si>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</si>
  <si>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</si>
  <si>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</si>
  <si>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</si>
  <si>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</si>
  <si>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</si>
  <si>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</si>
  <si>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류일화</t>
  </si>
  <si>
    <t>엄진용</t>
  </si>
  <si>
    <t>은소천</t>
  </si>
  <si>
    <t>이인규</t>
  </si>
  <si>
    <t>진성훈</t>
  </si>
  <si>
    <t>751012-1143412</t>
  </si>
  <si>
    <t>821006-2345313</t>
  </si>
  <si>
    <t>950826-1026312</t>
  </si>
  <si>
    <t>830224-1026011</t>
  </si>
  <si>
    <t>820704-1083115</t>
  </si>
  <si>
    <t>730314-1023930</t>
  </si>
  <si>
    <t>010-8753-3536</t>
  </si>
  <si>
    <t>010-9936-8504</t>
  </si>
  <si>
    <t>010-5248-6056</t>
  </si>
  <si>
    <t>010-5821-2948</t>
  </si>
  <si>
    <t>010-5472-6177</t>
  </si>
  <si>
    <t>201301-04-324384</t>
  </si>
  <si>
    <t>203901-04-045708</t>
  </si>
  <si>
    <t>1002-253-086774</t>
  </si>
  <si>
    <t>302-1617-3382-01</t>
  </si>
  <si>
    <t>063-083414-02-501</t>
  </si>
  <si>
    <t>밥심</t>
    <phoneticPr fontId="3" type="noConversion"/>
  </si>
  <si>
    <t>카카오</t>
  </si>
  <si>
    <t>010-4761-8752</t>
  </si>
  <si>
    <t>010-5534-8412</t>
  </si>
  <si>
    <t>신유호</t>
  </si>
  <si>
    <t>841207-1636517</t>
  </si>
  <si>
    <t>010-6716-7018</t>
  </si>
  <si>
    <t>3333-04-4294653</t>
  </si>
  <si>
    <t>이동건</t>
  </si>
  <si>
    <t>740108-1328319</t>
  </si>
  <si>
    <t>010-8953-4315</t>
  </si>
  <si>
    <t>302-1062-4901-11</t>
  </si>
  <si>
    <t>이진호</t>
  </si>
  <si>
    <t>930305-1933311</t>
  </si>
  <si>
    <t>010-4794-8530</t>
  </si>
  <si>
    <t>1002-658-107464</t>
  </si>
  <si>
    <t>하나</t>
  </si>
  <si>
    <t>010-8548-3215</t>
  </si>
  <si>
    <t>010-2123-6107</t>
  </si>
  <si>
    <t>추인호</t>
  </si>
  <si>
    <t>961227-1874414</t>
  </si>
  <si>
    <t>010-9535-8943</t>
  </si>
  <si>
    <t>356-0753-9167-73</t>
  </si>
  <si>
    <t>한상직</t>
  </si>
  <si>
    <t>690807-1226411</t>
  </si>
  <si>
    <t>010-6579-0208</t>
  </si>
  <si>
    <t>352-2341-4304-03</t>
  </si>
  <si>
    <t>함지영</t>
  </si>
  <si>
    <t>841031-2481917</t>
  </si>
  <si>
    <t>010-6304-9316</t>
  </si>
  <si>
    <t>3333-24-6872510</t>
  </si>
  <si>
    <t>허서준</t>
  </si>
  <si>
    <t>811117-1481515</t>
  </si>
  <si>
    <t>010-4800-5002</t>
  </si>
  <si>
    <t>1002-157-661919</t>
  </si>
  <si>
    <t>안준우</t>
  </si>
  <si>
    <t>800707-1821518</t>
  </si>
  <si>
    <t>010-7446-4004</t>
  </si>
  <si>
    <t>680-082527-01-016</t>
  </si>
  <si>
    <t>양다현</t>
  </si>
  <si>
    <t>730610-2011424</t>
  </si>
  <si>
    <t>010-3330-4550</t>
  </si>
  <si>
    <t>우체국</t>
  </si>
  <si>
    <t>110-0114-34147</t>
  </si>
  <si>
    <t>고덕 함박산1길 16, 202호</t>
  </si>
  <si>
    <t>고덕 여염12길 103, 302호</t>
  </si>
  <si>
    <t>고덕 함박산4길 12, 301호</t>
  </si>
  <si>
    <t>고덕 함박산9길 46, 301호</t>
  </si>
  <si>
    <t>고덕 갈평10길 40, 202호</t>
  </si>
  <si>
    <t>고덕 함박산7길 29, 201호</t>
  </si>
  <si>
    <t>201호</t>
    <phoneticPr fontId="3" type="noConversion"/>
  </si>
  <si>
    <t>함박산 7길29 201호</t>
  </si>
  <si>
    <t>평택시 함박산3길39, 301호</t>
  </si>
  <si>
    <t>고덕여염12길142, 202호</t>
  </si>
  <si>
    <t>고덕여염12길27, 401호</t>
  </si>
  <si>
    <t>고덕갈평10길 53-10, 202호</t>
  </si>
  <si>
    <t>고덕여염5길 199, 401호</t>
  </si>
  <si>
    <t>고덕갈평10길53-10, 302호</t>
  </si>
  <si>
    <t>고덕여염5길213, 302호</t>
  </si>
  <si>
    <t>201호</t>
  </si>
  <si>
    <t>401호</t>
  </si>
  <si>
    <t>고덕여염12길27, 401호</t>
    <phoneticPr fontId="3" type="noConversion"/>
  </si>
  <si>
    <t>고덕갈평10길 53-10, 202호</t>
    <phoneticPr fontId="3" type="noConversion"/>
  </si>
  <si>
    <t>고덕여염5길 199, 401호</t>
    <phoneticPr fontId="3" type="noConversion"/>
  </si>
  <si>
    <t>고덕갈평10길53-10, 302호</t>
    <phoneticPr fontId="3" type="noConversion"/>
  </si>
  <si>
    <t>고덕여염5길213, 302호</t>
    <phoneticPr fontId="3" type="noConversion"/>
  </si>
  <si>
    <t>익월청구예정</t>
    <phoneticPr fontId="3" type="noConversion"/>
  </si>
  <si>
    <t>고덕여염12길142, 202호</t>
    <phoneticPr fontId="3" type="noConversion"/>
  </si>
  <si>
    <t>고용철</t>
  </si>
  <si>
    <t>권국진</t>
  </si>
  <si>
    <t>김건표</t>
  </si>
  <si>
    <t>김구식</t>
  </si>
  <si>
    <t>김대현</t>
  </si>
  <si>
    <t>김동현</t>
  </si>
  <si>
    <t>김무열</t>
  </si>
  <si>
    <t>김세영</t>
  </si>
  <si>
    <t>김은겸</t>
  </si>
  <si>
    <t>김현</t>
  </si>
  <si>
    <t>류대진</t>
  </si>
  <si>
    <t>류수창</t>
  </si>
  <si>
    <t>석임수</t>
  </si>
  <si>
    <t>송태진</t>
  </si>
  <si>
    <t>오석영</t>
  </si>
  <si>
    <t>오성민</t>
  </si>
  <si>
    <t>유경섭</t>
  </si>
  <si>
    <t>유병권</t>
  </si>
  <si>
    <t>이준헌</t>
  </si>
  <si>
    <t>이채호</t>
  </si>
  <si>
    <t>장덕선</t>
  </si>
  <si>
    <t>장인수</t>
  </si>
  <si>
    <t>정민화</t>
  </si>
  <si>
    <t>정병석</t>
  </si>
  <si>
    <t>조원혁</t>
  </si>
  <si>
    <t>주민철</t>
  </si>
  <si>
    <t>주성진</t>
  </si>
  <si>
    <t>최정규</t>
  </si>
  <si>
    <t>한헌</t>
  </si>
  <si>
    <t>홍길표</t>
  </si>
  <si>
    <t>홍인철</t>
  </si>
  <si>
    <t>황규만</t>
  </si>
  <si>
    <t>820421-1231211</t>
  </si>
  <si>
    <t>690215-1017539</t>
  </si>
  <si>
    <t>891127-1451011</t>
  </si>
  <si>
    <t>680210-1249814</t>
  </si>
  <si>
    <t>760203-1123214</t>
  </si>
  <si>
    <t>960119-1552611</t>
  </si>
  <si>
    <t>690417-1041629</t>
  </si>
  <si>
    <t>710324-1026013</t>
  </si>
  <si>
    <t>940228-1058917</t>
  </si>
  <si>
    <t>700121-1017419</t>
  </si>
  <si>
    <t>690415-1696016</t>
  </si>
  <si>
    <t>710427-1696018</t>
  </si>
  <si>
    <t>911020-1685317</t>
  </si>
  <si>
    <t>740212-1068411</t>
  </si>
  <si>
    <t>850827-1235312</t>
  </si>
  <si>
    <t>870328-1482316</t>
  </si>
  <si>
    <t>750606-1249810</t>
  </si>
  <si>
    <t>741212-1226819</t>
  </si>
  <si>
    <t>790113-1581313</t>
  </si>
  <si>
    <t>740624-2654517</t>
  </si>
  <si>
    <t>830223-1155411</t>
  </si>
  <si>
    <t>780321-2580918</t>
  </si>
  <si>
    <t>821211-1538128</t>
  </si>
  <si>
    <t>710409-1042015</t>
  </si>
  <si>
    <t>960112-1657219</t>
  </si>
  <si>
    <t>680418-1657222</t>
  </si>
  <si>
    <t xml:space="preserve">690608-1030511 </t>
  </si>
  <si>
    <t>710424-1030723</t>
  </si>
  <si>
    <t>770207-1231227</t>
  </si>
  <si>
    <t>940815-1222221</t>
  </si>
  <si>
    <t>680601-1452447</t>
  </si>
  <si>
    <t>공사보조</t>
    <phoneticPr fontId="3" type="noConversion"/>
  </si>
  <si>
    <t>안전보조</t>
    <phoneticPr fontId="3" type="noConversion"/>
  </si>
  <si>
    <t>352-0319-3536-53</t>
  </si>
  <si>
    <t>357-21-0173-310</t>
  </si>
  <si>
    <t>110-428-726240</t>
  </si>
  <si>
    <t>605-008322-01-018</t>
  </si>
  <si>
    <t xml:space="preserve">121022-56-198536 </t>
  </si>
  <si>
    <t>774201-01-439486</t>
  </si>
  <si>
    <t>170189-56-105161</t>
  </si>
  <si>
    <t>110-461-373992</t>
  </si>
  <si>
    <t>110-387-390085</t>
  </si>
  <si>
    <t>114-158637-02-101</t>
  </si>
  <si>
    <t>9002-1656-1013-1</t>
  </si>
  <si>
    <t>424-890005-04207</t>
  </si>
  <si>
    <t>238-910260-47407</t>
  </si>
  <si>
    <t>110-602-619798</t>
  </si>
  <si>
    <t xml:space="preserve">기업 </t>
  </si>
  <si>
    <t>452-004136-01-019</t>
  </si>
  <si>
    <t>352-2037-6628-33</t>
  </si>
  <si>
    <t>287701-04-269928</t>
  </si>
  <si>
    <t>3333-23-8195284</t>
  </si>
  <si>
    <t>110-241-436538</t>
  </si>
  <si>
    <t>615026-56-023634</t>
  </si>
  <si>
    <t>9003-2666-1774-7</t>
  </si>
  <si>
    <t>115-140874-01-012</t>
  </si>
  <si>
    <t>750-21-0165-064</t>
  </si>
  <si>
    <t>1002-546-579369</t>
  </si>
  <si>
    <t xml:space="preserve"> 우리</t>
  </si>
  <si>
    <t>1002-643-154119</t>
  </si>
  <si>
    <t>352-2057-3684-03</t>
  </si>
  <si>
    <t>352-1513-6468-13</t>
  </si>
  <si>
    <t>산림</t>
  </si>
  <si>
    <t>513-11-0045755</t>
  </si>
  <si>
    <t>302-0319-5464-01</t>
  </si>
  <si>
    <t>110-398-739932</t>
  </si>
  <si>
    <t>356202-04-108313</t>
  </si>
  <si>
    <t>476-21-0077-869</t>
  </si>
  <si>
    <t>010-8727-8563</t>
  </si>
  <si>
    <t>010-4346-0215</t>
  </si>
  <si>
    <t>010-9180-6601</t>
  </si>
  <si>
    <t>010-8920-2965</t>
  </si>
  <si>
    <t>010-5030-7084</t>
  </si>
  <si>
    <t>010-7340-4322</t>
  </si>
  <si>
    <t>010-4797-4619</t>
  </si>
  <si>
    <t>010-9087-3534</t>
  </si>
  <si>
    <t>010-2191-1125</t>
  </si>
  <si>
    <t>010-8977-3427</t>
  </si>
  <si>
    <t>010-2478-4445</t>
  </si>
  <si>
    <t>010-9288-7211</t>
  </si>
  <si>
    <t>010-4183-1119</t>
  </si>
  <si>
    <t>010-2927-6925</t>
  </si>
  <si>
    <t>010-5555-9610</t>
  </si>
  <si>
    <t>010-7940-5153</t>
  </si>
  <si>
    <t>010-6614-0858</t>
  </si>
  <si>
    <t>010-5699-9585</t>
  </si>
  <si>
    <t>010-2586-0179</t>
  </si>
  <si>
    <t>010-2546-2523</t>
  </si>
  <si>
    <t>010-9083-0871</t>
  </si>
  <si>
    <t>010-6606-3253</t>
  </si>
  <si>
    <t>010-7378-2196</t>
  </si>
  <si>
    <t>010-9315-0628</t>
  </si>
  <si>
    <t>010-3796-9785</t>
  </si>
  <si>
    <t>010-7290-8779</t>
  </si>
  <si>
    <t>010-3444-3200</t>
  </si>
  <si>
    <t>010-7488-5833</t>
  </si>
  <si>
    <t>010-7641-5587</t>
  </si>
  <si>
    <t>010-9347-9189</t>
  </si>
  <si>
    <t>010-2559-2873</t>
  </si>
  <si>
    <t>010-5564-9318</t>
  </si>
  <si>
    <t>케이블타이 [300mm(1봉=500개),적색 [HNS]]</t>
  </si>
  <si>
    <t>크린룸가방 [230*260*60,돌출C,PVC끈포함 [수입]]</t>
  </si>
  <si>
    <t>수평 [자석,MML-100 [SB]]</t>
  </si>
  <si>
    <t>줄자 [KMC-25RJ,7.5m*25,자석 [코메론]]</t>
  </si>
  <si>
    <t>봉투 [70장]</t>
  </si>
  <si>
    <t>건전지 [AA,2개 [벡셀]]</t>
  </si>
  <si>
    <t>마대 [수입,90kg,100L [HNS]]</t>
  </si>
  <si>
    <t>보루 [5KG,면 [백호]]</t>
  </si>
  <si>
    <t>청보호랩 [500mm*150m [다성]]</t>
  </si>
  <si>
    <t>2026년 03월</t>
    <phoneticPr fontId="5" type="noConversion"/>
  </si>
  <si>
    <t>작 성 일 :   2026  년  03 월   31일</t>
    <phoneticPr fontId="9" type="noConversion"/>
  </si>
  <si>
    <t>2026. 03. 01 ~ 2026. 03. 31</t>
    <phoneticPr fontId="3" type="noConversion"/>
  </si>
  <si>
    <t>2026년 (    03   )월 일용 노무비명세서</t>
    <phoneticPr fontId="3" type="noConversion"/>
  </si>
  <si>
    <t>2026년 (03)월 물량 내역서</t>
    <phoneticPr fontId="3" type="noConversion"/>
  </si>
  <si>
    <t>강대민</t>
  </si>
  <si>
    <t>강민하</t>
  </si>
  <si>
    <t>김도연</t>
  </si>
  <si>
    <t>노미정</t>
  </si>
  <si>
    <t>박경수</t>
  </si>
  <si>
    <t>송낙준</t>
  </si>
  <si>
    <t>이영길</t>
  </si>
  <si>
    <t>830328-1536322</t>
  </si>
  <si>
    <t>790412-1690228</t>
  </si>
  <si>
    <t>900929-1093916</t>
  </si>
  <si>
    <t>811002-2154917</t>
  </si>
  <si>
    <t>760113-1226111</t>
  </si>
  <si>
    <t>710505-1031117</t>
  </si>
  <si>
    <t>910415-1253715</t>
  </si>
  <si>
    <t>680330-1233427</t>
  </si>
  <si>
    <t>배관공</t>
    <phoneticPr fontId="46" type="noConversion"/>
  </si>
  <si>
    <t>용접공</t>
    <phoneticPr fontId="46" type="noConversion"/>
  </si>
  <si>
    <t>도비공</t>
    <phoneticPr fontId="46" type="noConversion"/>
  </si>
  <si>
    <t>보통인부</t>
    <phoneticPr fontId="46" type="noConversion"/>
  </si>
  <si>
    <t>공사보조</t>
    <phoneticPr fontId="46" type="noConversion"/>
  </si>
  <si>
    <t>관리보조</t>
    <phoneticPr fontId="46" type="noConversion"/>
  </si>
  <si>
    <t>010-7129-4947</t>
  </si>
  <si>
    <t>010-8506-1751</t>
  </si>
  <si>
    <t>010-7701-3761</t>
  </si>
  <si>
    <t>010-5108-1314</t>
  </si>
  <si>
    <t>010-8743-1066</t>
  </si>
  <si>
    <t>010-5442-3194</t>
  </si>
  <si>
    <t>010-5285-6646</t>
  </si>
  <si>
    <t>352-1139-6305-23</t>
  </si>
  <si>
    <t>3333-09-4427858</t>
  </si>
  <si>
    <t>110-275-894613</t>
  </si>
  <si>
    <t>241101-04-090641</t>
  </si>
  <si>
    <t>1002-831-473236</t>
  </si>
  <si>
    <t>097-21-0547-113</t>
  </si>
  <si>
    <t>3333-03-0438756</t>
  </si>
  <si>
    <t xml:space="preserve">숙소임대료(03월분) </t>
    <phoneticPr fontId="3" type="noConversion"/>
  </si>
  <si>
    <t xml:space="preserve">숙소수도세(03월분) </t>
  </si>
  <si>
    <t xml:space="preserve">숙소가스료(03월분) </t>
  </si>
  <si>
    <t xml:space="preserve">숙소전기료(03월분) </t>
  </si>
  <si>
    <t>상하수도관리비포함</t>
    <phoneticPr fontId="3" type="noConversion"/>
  </si>
  <si>
    <t>고덕 여염12길 103, 302호</t>
    <phoneticPr fontId="3" type="noConversion"/>
  </si>
  <si>
    <t>컷쏘날 [21098-614G,5개입 [레녹스]]</t>
  </si>
  <si>
    <t>네임펜 [양면,흑색,12개 [모나미]]</t>
  </si>
  <si>
    <t>다이아몬드줄 [200mm,반원 [삼익]]</t>
  </si>
  <si>
    <t>다이아몬드줄 [200mm,평 [삼익]]</t>
  </si>
  <si>
    <t>장갑 [슈퍼그립200,L [3M]]</t>
  </si>
  <si>
    <t>크린룸가방 [350*250*80,돌출B,PVC끈포함 [수입]]</t>
  </si>
  <si>
    <t>수평 [자석,MML-150 [SB]]</t>
  </si>
  <si>
    <t>벨트홀더 [KH-WS [코메론]]</t>
  </si>
  <si>
    <t>줄자 [KMC-25RJ,5.5m*25,자석 [코메론]]</t>
  </si>
  <si>
    <t>안전칼 [SK-4 [올파]]</t>
  </si>
  <si>
    <t>몽키 [8",SG-8 [수입]]</t>
  </si>
  <si>
    <t>추수세미 [50*25*6,CTX [3M]]</t>
  </si>
  <si>
    <t>레이저포인트 [A22,그린 [수입]]</t>
  </si>
  <si>
    <t>추지석 [WA,25*6,T형 [선일세라믹]]</t>
  </si>
  <si>
    <t>케이블타이 [140mm(1봉=1000개),적색,국산 [HNS]]</t>
  </si>
  <si>
    <t>우의 [크래커,백색 [SW]]</t>
  </si>
  <si>
    <t>보드마카 [검정,세필,12개,CTX [문화]]</t>
  </si>
  <si>
    <t>건전지 [AAA,2개 [벡셀]]</t>
  </si>
  <si>
    <t>절연테이프 [19*10m,검정,CTX [금성]]</t>
  </si>
  <si>
    <t>종이테이프 [25mm*40m [3M]]</t>
  </si>
  <si>
    <t>음주측정기 [AL-1102 [센텍]]</t>
  </si>
  <si>
    <t>PP로프 [6mm [HNS]]</t>
  </si>
  <si>
    <t>베벨브라운 [#180 [3M]]</t>
  </si>
  <si>
    <t>하이스드릴 [3.0mm [와이지원]]</t>
  </si>
  <si>
    <t>하이스드릴 [5.0mm [와이지원]]</t>
  </si>
  <si>
    <t>제트브로치(PROCUT) [14*35L [우창]]</t>
  </si>
  <si>
    <t>제트브로치(PROCUT) [17*35L [우창]]</t>
  </si>
  <si>
    <t>파이롯트핀 [6.34*90L(12~17) [우창]]</t>
  </si>
  <si>
    <t>텅스텐봉 [2.4Q,10개,란탄2%,CTX [크레토스]]</t>
  </si>
  <si>
    <t>가위 [P-300 [화신]]</t>
  </si>
  <si>
    <t>수세미 [MIGHTY BLUE PAD,녹색 [3M]]</t>
  </si>
  <si>
    <t>보안경클립 [3개1조 [수입]]</t>
  </si>
  <si>
    <t>실내화주머니 [배낭형,고급 [수입]]</t>
  </si>
  <si>
    <t>순간접착제 [401,20g,CTX [록타이트]]</t>
  </si>
  <si>
    <t>번호열쇠 [XD-40,4열 [자커]]</t>
  </si>
  <si>
    <t>밴드쏘부품 [GCB120용,클램핑유닛,받침대클램프고정장치 [보쉬]]</t>
  </si>
  <si>
    <t>알곤용접봉 [TGC50S.2.4mm,5kg [조선선재]]</t>
  </si>
  <si>
    <t>청보호랩 [250mm*150m [다성]]</t>
  </si>
  <si>
    <t>실리콘오링 [31Q*7.5R,적색 [수입]]</t>
  </si>
  <si>
    <t>청보호랩 [500mm*150m [프로]]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</si>
  <si>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</si>
  <si>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</si>
  <si>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</si>
  <si>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</si>
  <si>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</si>
  <si>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</si>
  <si>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</si>
  <si>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</si>
  <si>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</si>
  <si>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</si>
  <si>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</si>
  <si>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</si>
  <si>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</si>
  <si>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</si>
  <si>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</si>
  <si>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7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</si>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</sst>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#,##0.0000_ "/>
    <numFmt numFmtId="188" formatCode="_-* #,##0_-;&quot;₩&quot;\!\-* #,##0_-;_-* &quot;-&quot;_-;_-@_-"/>
    <numFmt numFmtId="189" formatCode="0.00000000000000000000000"/>
    <numFmt numFmtId="190" formatCode="_-* #,##0_-;\-* #,##0_-;_-* &quot;-&quot;??_-;_-@_-"/>
  </numFmts>
  <fonts count="6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3" fillId="0" borderId="0">
      <alignment vertical="center"/>
    </xf>
    <xf numFmtId="187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54" fillId="0" borderId="0"/>
  </cellStyleXfs>
  <cellXfs count="307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5" fillId="2" borderId="45" xfId="6" applyNumberFormat="1" applyFont="1" applyFill="1" applyBorder="1" applyAlignment="1">
      <alignment horizontal="center" vertical="center" shrinkToFit="1"/>
    </xf>
    <xf numFmtId="185" fontId="35" fillId="2" borderId="43" xfId="6" applyNumberFormat="1" applyFont="1" applyFill="1" applyBorder="1" applyAlignment="1">
      <alignment horizontal="center" vertical="center" shrinkToFit="1"/>
    </xf>
    <xf numFmtId="185" fontId="35" fillId="2" borderId="42" xfId="6" applyNumberFormat="1" applyFont="1" applyFill="1" applyBorder="1" applyAlignment="1">
      <alignment horizontal="center" vertical="center" shrinkToFit="1"/>
    </xf>
    <xf numFmtId="41" fontId="35" fillId="2" borderId="43" xfId="6" applyFont="1" applyFill="1" applyBorder="1" applyAlignment="1">
      <alignment horizontal="center" vertical="center" shrinkToFit="1"/>
    </xf>
    <xf numFmtId="41" fontId="35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0" fillId="9" borderId="9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3" fontId="44" fillId="10" borderId="9" xfId="0" applyNumberFormat="1" applyFont="1" applyFill="1" applyBorder="1" applyAlignment="1">
      <alignment horizontal="center" vertical="center"/>
    </xf>
    <xf numFmtId="41" fontId="45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3" fillId="0" borderId="9" xfId="6" applyFont="1" applyFill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41" fontId="48" fillId="0" borderId="9" xfId="6" applyFont="1" applyFill="1" applyBorder="1" applyAlignment="1">
      <alignment horizontal="center" vertical="center"/>
    </xf>
    <xf numFmtId="41" fontId="1" fillId="0" borderId="0" xfId="4">
      <alignment vertical="center"/>
    </xf>
    <xf numFmtId="41" fontId="0" fillId="0" borderId="0" xfId="4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9" fillId="0" borderId="0" xfId="2" applyFont="1" applyAlignment="1">
      <alignment horizontal="center" vertical="center"/>
    </xf>
    <xf numFmtId="0" fontId="49" fillId="0" borderId="0" xfId="2" applyFont="1" applyAlignment="1">
      <alignment horizontal="center" vertical="center" shrinkToFit="1"/>
    </xf>
    <xf numFmtId="0" fontId="50" fillId="0" borderId="0" xfId="2" applyFont="1" applyAlignment="1">
      <alignment horizontal="center" vertical="center"/>
    </xf>
    <xf numFmtId="0" fontId="49" fillId="0" borderId="21" xfId="2" applyFont="1" applyBorder="1">
      <alignment vertical="center"/>
    </xf>
    <xf numFmtId="41" fontId="51" fillId="0" borderId="20" xfId="2" applyNumberFormat="1" applyFont="1" applyBorder="1" applyAlignment="1">
      <alignment vertical="center" shrinkToFit="1"/>
    </xf>
    <xf numFmtId="186" fontId="51" fillId="0" borderId="20" xfId="2" applyNumberFormat="1" applyFont="1" applyBorder="1" applyAlignment="1">
      <alignment horizontal="center" vertical="center"/>
    </xf>
    <xf numFmtId="41" fontId="51" fillId="0" borderId="20" xfId="2" applyNumberFormat="1" applyFont="1" applyBorder="1" applyAlignment="1">
      <alignment horizontal="center" vertical="center"/>
    </xf>
    <xf numFmtId="0" fontId="51" fillId="0" borderId="20" xfId="2" applyFont="1" applyBorder="1" applyAlignment="1">
      <alignment horizontal="center" vertical="center"/>
    </xf>
    <xf numFmtId="0" fontId="51" fillId="0" borderId="20" xfId="2" applyFont="1" applyBorder="1" applyAlignment="1">
      <alignment horizontal="center" vertical="center" shrinkToFit="1"/>
    </xf>
    <xf numFmtId="0" fontId="52" fillId="0" borderId="19" xfId="2" applyFont="1" applyBorder="1" applyAlignment="1">
      <alignment horizontal="center" vertical="center"/>
    </xf>
    <xf numFmtId="0" fontId="49" fillId="0" borderId="18" xfId="2" applyFont="1" applyBorder="1">
      <alignment vertical="center"/>
    </xf>
    <xf numFmtId="41" fontId="51" fillId="0" borderId="9" xfId="4" applyFont="1" applyFill="1" applyBorder="1" applyAlignment="1">
      <alignment vertical="center" shrinkToFit="1"/>
    </xf>
    <xf numFmtId="41" fontId="52" fillId="0" borderId="9" xfId="4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 shrinkToFit="1"/>
    </xf>
    <xf numFmtId="0" fontId="52" fillId="0" borderId="17" xfId="2" applyFont="1" applyBorder="1" applyAlignment="1">
      <alignment horizontal="left" vertical="center"/>
    </xf>
    <xf numFmtId="41" fontId="51" fillId="0" borderId="9" xfId="4" applyFont="1" applyBorder="1" applyAlignment="1">
      <alignment vertical="center"/>
    </xf>
    <xf numFmtId="41" fontId="51" fillId="0" borderId="9" xfId="4" applyFont="1" applyBorder="1" applyAlignment="1">
      <alignment horizontal="center" vertical="center"/>
    </xf>
    <xf numFmtId="0" fontId="51" fillId="0" borderId="9" xfId="2" applyFont="1" applyBorder="1" applyAlignment="1">
      <alignment horizontal="center" vertical="center" shrinkToFit="1"/>
    </xf>
    <xf numFmtId="0" fontId="51" fillId="0" borderId="17" xfId="2" applyFont="1" applyBorder="1" applyAlignment="1">
      <alignment horizontal="left" vertical="center" indent="1"/>
    </xf>
    <xf numFmtId="0" fontId="51" fillId="0" borderId="9" xfId="11" applyFont="1" applyBorder="1" applyAlignment="1">
      <alignment horizontal="center" vertical="center"/>
    </xf>
    <xf numFmtId="0" fontId="51" fillId="0" borderId="9" xfId="11" applyFont="1" applyBorder="1" applyAlignment="1">
      <alignment horizontal="center" vertical="center" wrapText="1"/>
    </xf>
    <xf numFmtId="0" fontId="51" fillId="0" borderId="17" xfId="11" applyFont="1" applyBorder="1" applyAlignment="1">
      <alignment horizontal="left" vertical="center" wrapText="1" indent="1"/>
    </xf>
    <xf numFmtId="0" fontId="51" fillId="0" borderId="9" xfId="11" applyFont="1" applyBorder="1" applyAlignment="1">
      <alignment horizontal="center" vertical="center" shrinkToFit="1"/>
    </xf>
    <xf numFmtId="0" fontId="51" fillId="0" borderId="17" xfId="11" applyFont="1" applyBorder="1" applyAlignment="1">
      <alignment vertical="center" shrinkToFit="1"/>
    </xf>
    <xf numFmtId="41" fontId="51" fillId="0" borderId="9" xfId="4" applyFont="1" applyBorder="1" applyAlignment="1">
      <alignment vertical="center" shrinkToFit="1"/>
    </xf>
    <xf numFmtId="0" fontId="51" fillId="12" borderId="17" xfId="2" applyFont="1" applyFill="1" applyBorder="1" applyAlignment="1">
      <alignment horizontal="left" vertical="center" indent="1"/>
    </xf>
    <xf numFmtId="188" fontId="51" fillId="0" borderId="9" xfId="12" applyNumberFormat="1" applyFont="1" applyFill="1" applyBorder="1" applyAlignment="1">
      <alignment horizontal="center" vertical="center"/>
    </xf>
    <xf numFmtId="0" fontId="51" fillId="0" borderId="17" xfId="11" applyFont="1" applyBorder="1" applyAlignment="1">
      <alignment horizontal="left" vertical="center" wrapText="1"/>
    </xf>
    <xf numFmtId="0" fontId="51" fillId="0" borderId="9" xfId="2" applyFont="1" applyBorder="1" applyAlignment="1">
      <alignment horizontal="center" vertical="center"/>
    </xf>
    <xf numFmtId="189" fontId="1" fillId="0" borderId="0" xfId="2" applyNumberFormat="1">
      <alignment vertical="center"/>
    </xf>
    <xf numFmtId="10" fontId="1" fillId="0" borderId="0" xfId="13" applyNumberFormat="1" applyFont="1">
      <alignment vertical="center"/>
    </xf>
    <xf numFmtId="190" fontId="51" fillId="0" borderId="9" xfId="4" applyNumberFormat="1" applyFont="1" applyFill="1" applyBorder="1" applyAlignment="1">
      <alignment vertical="center" shrinkToFit="1"/>
    </xf>
    <xf numFmtId="9" fontId="51" fillId="0" borderId="9" xfId="13" applyFont="1" applyFill="1" applyBorder="1" applyAlignment="1">
      <alignment vertical="center" shrinkToFit="1"/>
    </xf>
    <xf numFmtId="0" fontId="51" fillId="0" borderId="17" xfId="11" applyFont="1" applyBorder="1" applyAlignment="1">
      <alignment horizontal="center" vertical="center" wrapText="1"/>
    </xf>
    <xf numFmtId="41" fontId="51" fillId="0" borderId="9" xfId="10" applyFont="1" applyBorder="1" applyAlignment="1">
      <alignment horizontal="center" vertical="center"/>
    </xf>
    <xf numFmtId="41" fontId="51" fillId="0" borderId="17" xfId="2" applyNumberFormat="1" applyFont="1" applyBorder="1" applyAlignment="1">
      <alignment horizontal="center" vertical="center"/>
    </xf>
    <xf numFmtId="184" fontId="49" fillId="0" borderId="18" xfId="2" quotePrefix="1" applyNumberFormat="1" applyFont="1" applyBorder="1" applyAlignment="1">
      <alignment vertical="center" shrinkToFit="1"/>
    </xf>
    <xf numFmtId="43" fontId="1" fillId="0" borderId="0" xfId="2" applyNumberFormat="1">
      <alignment vertical="center"/>
    </xf>
    <xf numFmtId="41" fontId="1" fillId="0" borderId="0" xfId="10" applyAlignment="1">
      <alignment vertical="center"/>
    </xf>
    <xf numFmtId="0" fontId="1" fillId="0" borderId="18" xfId="2" applyBorder="1">
      <alignment vertical="center"/>
    </xf>
    <xf numFmtId="184" fontId="50" fillId="0" borderId="18" xfId="2" quotePrefix="1" applyNumberFormat="1" applyFont="1" applyBorder="1" applyAlignment="1">
      <alignment vertical="center" shrinkToFit="1"/>
    </xf>
    <xf numFmtId="184" fontId="50" fillId="0" borderId="18" xfId="2" applyNumberFormat="1" applyFont="1" applyBorder="1" applyAlignment="1">
      <alignment vertical="center" shrinkToFit="1"/>
    </xf>
    <xf numFmtId="41" fontId="56" fillId="13" borderId="9" xfId="4" applyFont="1" applyFill="1" applyBorder="1" applyAlignment="1">
      <alignment horizontal="center" vertical="center"/>
    </xf>
    <xf numFmtId="0" fontId="58" fillId="0" borderId="0" xfId="2" applyFont="1" applyAlignment="1">
      <alignment horizontal="right" vertical="center"/>
    </xf>
    <xf numFmtId="0" fontId="58" fillId="0" borderId="0" xfId="2" quotePrefix="1" applyFont="1">
      <alignment vertical="center"/>
    </xf>
    <xf numFmtId="0" fontId="56" fillId="0" borderId="0" xfId="2" quotePrefix="1" applyFont="1">
      <alignment vertical="center"/>
    </xf>
    <xf numFmtId="41" fontId="56" fillId="2" borderId="0" xfId="2" applyNumberFormat="1" applyFont="1" applyFill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9" fillId="2" borderId="0" xfId="2" applyFont="1" applyFill="1" applyAlignment="1">
      <alignment horizontal="center" vertical="center"/>
    </xf>
    <xf numFmtId="184" fontId="56" fillId="13" borderId="14" xfId="2" applyNumberFormat="1" applyFont="1" applyFill="1" applyBorder="1" applyAlignment="1">
      <alignment horizontal="center" vertical="center"/>
    </xf>
    <xf numFmtId="184" fontId="56" fillId="13" borderId="17" xfId="2" applyNumberFormat="1" applyFont="1" applyFill="1" applyBorder="1" applyAlignment="1">
      <alignment horizontal="center" vertical="center"/>
    </xf>
    <xf numFmtId="184" fontId="56" fillId="13" borderId="15" xfId="2" applyNumberFormat="1" applyFont="1" applyFill="1" applyBorder="1" applyAlignment="1">
      <alignment horizontal="center" vertical="center"/>
    </xf>
    <xf numFmtId="184" fontId="56" fillId="13" borderId="9" xfId="2" applyNumberFormat="1" applyFont="1" applyFill="1" applyBorder="1" applyAlignment="1">
      <alignment horizontal="center" vertical="center"/>
    </xf>
    <xf numFmtId="41" fontId="56" fillId="13" borderId="15" xfId="4" applyFont="1" applyFill="1" applyBorder="1" applyAlignment="1">
      <alignment horizontal="center" vertical="center"/>
    </xf>
    <xf numFmtId="41" fontId="56" fillId="13" borderId="9" xfId="4" applyFont="1" applyFill="1" applyBorder="1" applyAlignment="1">
      <alignment horizontal="center" vertical="center"/>
    </xf>
    <xf numFmtId="41" fontId="55" fillId="13" borderId="16" xfId="14" applyNumberFormat="1" applyFont="1" applyFill="1" applyBorder="1" applyAlignment="1">
      <alignment horizontal="center" vertical="center" shrinkToFit="1"/>
    </xf>
    <xf numFmtId="41" fontId="55" fillId="13" borderId="18" xfId="14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5" fillId="2" borderId="50" xfId="6" applyNumberFormat="1" applyFont="1" applyFill="1" applyBorder="1" applyAlignment="1">
      <alignment horizontal="center" vertical="center"/>
    </xf>
    <xf numFmtId="0" fontId="35" fillId="2" borderId="51" xfId="6" applyNumberFormat="1" applyFont="1" applyFill="1" applyBorder="1" applyAlignment="1">
      <alignment horizontal="center" vertical="center"/>
    </xf>
    <xf numFmtId="0" fontId="35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49" fontId="44" fillId="10" borderId="9" xfId="0" applyNumberFormat="1" applyFont="1" applyFill="1" applyBorder="1" applyAlignment="1">
      <alignment horizontal="center" vertical="center"/>
    </xf>
    <xf numFmtId="43" fontId="44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5">
    <cellStyle name="백분율" xfId="7" builtinId="5"/>
    <cellStyle name="백분율 2" xfId="5" xr:uid="{00000000-0005-0000-0000-000001000000}"/>
    <cellStyle name="백분율 7" xfId="13" xr:uid="{868008D0-0DD9-42A0-92A1-4FD0F046FB8B}"/>
    <cellStyle name="쉼표 [0]" xfId="6" builtinId="6"/>
    <cellStyle name="쉼표 [0] 2" xfId="4" xr:uid="{00000000-0005-0000-0000-000003000000}"/>
    <cellStyle name="쉼표 [0] 2 2 8" xfId="10" xr:uid="{00000000-0005-0000-0000-000004000000}"/>
    <cellStyle name="쉼표 [0]_태준제약 기성청구서(3회)050219" xfId="12" xr:uid="{B81DD658-54BF-4645-868A-013AE43B39A9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1" xr:uid="{EF056907-2DFB-4413-A00E-017EBB43DD7C}"/>
    <cellStyle name="표준_QF-0402-25_일용직_노무비명세서_V1.0(07.07.12) - 7월" xfId="9" xr:uid="{00000000-0005-0000-0000-000009000000}"/>
    <cellStyle name="표준_설계 변경 내역서-1" xfId="14" xr:uid="{0F28C4C4-2C0D-48A7-81C1-AFF8956ABD30}"/>
    <cellStyle name="표준_외주기성청구서_기성금청구양식" xfId="1" xr:uid="{00000000-0005-0000-0000-00000A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778120</xdr:colOff>
      <xdr:row>51</xdr:row>
      <xdr:rowOff>91363</xdr:rowOff>
    </xdr:from>
    <xdr:to>
      <xdr:col>10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51</xdr:row>
      <xdr:rowOff>82794</xdr:rowOff>
    </xdr:from>
    <xdr:to>
      <xdr:col>12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296336" y="5676434"/>
          <a:ext cx="3012365" cy="1542154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GAEYO"/>
      <sheetName val="부대내역"/>
      <sheetName val="원본"/>
      <sheetName val="CON포장수량"/>
      <sheetName val="ACUNIT"/>
      <sheetName val="CONUNIT"/>
      <sheetName val="포장공"/>
      <sheetName val="N+"/>
      <sheetName val="EQT-ESTN"/>
      <sheetName val="Toolbox"/>
      <sheetName val="전계가"/>
      <sheetName val="운반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一発シート"/>
      <sheetName val="Main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1062-X방향 "/>
      <sheetName val="협력사현황"/>
      <sheetName val="PRECAST lightconc-II"/>
      <sheetName val="Rate Analysis"/>
      <sheetName val="CRM Matching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kt_E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가수현황"/>
      <sheetName val="임테블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M꠿⫅瀃"/>
      <sheetName val="M㠿亥退"/>
      <sheetName val="M㠿耈쀪"/>
      <sheetName val="M㠿礈쀮"/>
      <sheetName val="3-1-4 교_x005f_x005f_x0逿ᯯ_x0000_"/>
      <sheetName val="Mꀿ抿蛹"/>
      <sheetName val="Combo"/>
      <sheetName val="Sheet82"/>
      <sheetName val="SW-TEO"/>
      <sheetName val="inter"/>
      <sheetName val="CABLESCHEDULE(990315)"/>
      <sheetName val="상용_mp"/>
      <sheetName val="가격조사서"/>
      <sheetName val="집연95"/>
      <sheetName val="Grap"/>
      <sheetName val="M?⫢_x0000_"/>
      <sheetName val="M뀿⫀_x0000_"/>
      <sheetName val="데이터 유효성"/>
      <sheetName val="BP-이발-RJ_x0002_TREND"/>
      <sheetName val="_x0001_-1-4_교_x005f_x0002__数81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/>
      <sheetData sheetId="214" refreshError="1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 refreshError="1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61"/>
      <sheetName val="[성지공현.XLS][성지공현.XLS]_______1762"/>
      <sheetName val="[성지공현.XLS][성지공현.XLS]_______1748"/>
      <sheetName val="[성지공현.XLS][성지공현.XLS]_______1747"/>
      <sheetName val="[성지공현.XLS][성지공현.XLS]_______1749"/>
      <sheetName val="[성지공현.XLS][성지공현.XLS]_______1750"/>
      <sheetName val="[성지공현.XLS][성지공현.XLS]_______1752"/>
      <sheetName val="[성지공현.XLS][성지공현.XLS]_______1751"/>
      <sheetName val="[성지공현.XLS][성지공현.XLS]_______1753"/>
      <sheetName val="[성지공현.XLS][성지공현.XLS]_______1754"/>
      <sheetName val="[성지공현.XLS][성지공현.XLS]_______1756"/>
      <sheetName val="[성지공현.XLS][성지공현.XLS]_______1755"/>
      <sheetName val="[성지공현.XLS][성지공현.XLS]_______1758"/>
      <sheetName val="[성지공현.XLS][성지공현.XLS]_______1757"/>
      <sheetName val="[성지공현.XLS][성지공현.XLS]_______1759"/>
      <sheetName val="[성지공현.XLS][성지공현.XLS]_______17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D3" t="str">
            <v>시공불량(용접)</v>
          </cell>
          <cell r="F3" t="str">
            <v>Fit Up 불량</v>
          </cell>
        </row>
        <row r="4">
          <cell r="D4" t="str">
            <v>시공불량(융착)</v>
          </cell>
          <cell r="F4" t="str">
            <v>본용접 불량</v>
          </cell>
        </row>
        <row r="5">
          <cell r="D5" t="str">
            <v>시공불량(체결)</v>
          </cell>
          <cell r="F5" t="str">
            <v>용접부 녹발생</v>
          </cell>
        </row>
        <row r="6">
          <cell r="D6" t="str">
            <v>시공불량(지지물)</v>
          </cell>
          <cell r="F6" t="str">
            <v>눈관리 훼손/누락</v>
          </cell>
        </row>
        <row r="7">
          <cell r="D7" t="str">
            <v>시공불량(관통부)</v>
          </cell>
          <cell r="F7" t="str">
            <v>비드와 간섭부 이격불량</v>
          </cell>
        </row>
        <row r="8">
          <cell r="D8" t="str">
            <v>시공불량(수직,수평)</v>
          </cell>
        </row>
        <row r="9">
          <cell r="D9" t="str">
            <v>시공불량(간섭)</v>
          </cell>
          <cell r="F9" t="str">
            <v>융착비드불량(맞대기)</v>
          </cell>
        </row>
        <row r="10">
          <cell r="D10" t="str">
            <v>시공불량(본딩)</v>
          </cell>
          <cell r="F10" t="str">
            <v>융착비드불량(소켓)</v>
          </cell>
        </row>
        <row r="11">
          <cell r="D11" t="str">
            <v>시공불량(건축마감)</v>
          </cell>
          <cell r="F11" t="str">
            <v>융착비드불량(새들)</v>
          </cell>
        </row>
        <row r="12">
          <cell r="D12" t="str">
            <v>시공불량(난간대)</v>
          </cell>
          <cell r="F12" t="str">
            <v>융착비드간섭(지지물)</v>
          </cell>
        </row>
        <row r="13">
          <cell r="D13" t="str">
            <v>시공불량(누기)</v>
          </cell>
          <cell r="F13" t="str">
            <v>융착결과표 불량</v>
          </cell>
        </row>
        <row r="14">
          <cell r="D14" t="str">
            <v>시공불량(덕트)</v>
          </cell>
        </row>
        <row r="15">
          <cell r="D15" t="str">
            <v>시공불량(도장미실시,훼손)</v>
          </cell>
        </row>
        <row r="16">
          <cell r="D16" t="str">
            <v>시공불량(미보온,훼손)</v>
          </cell>
          <cell r="F16" t="str">
            <v>지지물 시공누락</v>
          </cell>
        </row>
        <row r="17">
          <cell r="D17" t="str">
            <v>시공불량(방진스프링)</v>
          </cell>
          <cell r="F17" t="str">
            <v>지지물 시공불량</v>
          </cell>
        </row>
        <row r="18">
          <cell r="D18" t="str">
            <v>시공불량(스프링장력)</v>
          </cell>
          <cell r="F18" t="str">
            <v>지지물 지지간격불량</v>
          </cell>
        </row>
        <row r="19">
          <cell r="D19" t="str">
            <v>시공불량(위치)</v>
          </cell>
          <cell r="F19" t="str">
            <v>패드 설치불량,이탈</v>
          </cell>
        </row>
        <row r="20">
          <cell r="D20" t="str">
            <v>시공불량(전원미연결,마감불량)</v>
          </cell>
          <cell r="F20" t="str">
            <v>관통부마감불량(미마감)</v>
          </cell>
        </row>
        <row r="21">
          <cell r="D21" t="str">
            <v>시공불량(접지)</v>
          </cell>
          <cell r="F21" t="str">
            <v>관통부마감불량(훼손)</v>
          </cell>
        </row>
        <row r="22">
          <cell r="D22" t="str">
            <v>시공불량(키락밸브)</v>
          </cell>
        </row>
        <row r="23">
          <cell r="D23" t="str">
            <v>시공불량(밸브마감캡)</v>
          </cell>
        </row>
        <row r="24">
          <cell r="D24" t="str">
            <v>시공불량(누수)</v>
          </cell>
        </row>
        <row r="25">
          <cell r="D25" t="str">
            <v>시공불량(부식)</v>
          </cell>
        </row>
        <row r="26">
          <cell r="D26" t="str">
            <v>시공불량(자재)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산출내역"/>
      <sheetName val="화공"/>
      <sheetName val="환경"/>
      <sheetName val="주별소모수선비"/>
      <sheetName val="ITME실적"/>
      <sheetName val="투찰가"/>
      <sheetName val="예산명세서"/>
      <sheetName val="수량산출내역1115"/>
      <sheetName val="YANG"/>
      <sheetName val="단가결정"/>
      <sheetName val="95감가상각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B12" sqref="B12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13" t="s">
        <v>0</v>
      </c>
      <c r="C4" s="213"/>
      <c r="D4" s="213"/>
      <c r="E4" s="213"/>
      <c r="F4" s="7"/>
    </row>
    <row r="5" spans="1:6" ht="21.9" customHeight="1" x14ac:dyDescent="0.4">
      <c r="A5" s="8"/>
      <c r="B5" s="213"/>
      <c r="C5" s="213"/>
      <c r="D5" s="213"/>
      <c r="E5" s="213"/>
      <c r="F5" s="9"/>
    </row>
    <row r="6" spans="1:6" ht="21.9" customHeight="1" x14ac:dyDescent="0.4">
      <c r="A6" s="10"/>
      <c r="B6" s="213"/>
      <c r="C6" s="213"/>
      <c r="D6" s="213"/>
      <c r="E6" s="213"/>
      <c r="F6" s="11"/>
    </row>
    <row r="7" spans="1:6" ht="36.9" customHeight="1" x14ac:dyDescent="0.4">
      <c r="A7" s="12"/>
      <c r="B7" s="214" t="s">
        <v>1</v>
      </c>
      <c r="C7" s="214"/>
      <c r="D7" s="214"/>
      <c r="E7" s="214"/>
      <c r="F7" s="11"/>
    </row>
    <row r="8" spans="1:6" ht="29.1" customHeight="1" x14ac:dyDescent="0.4">
      <c r="A8" s="8"/>
      <c r="B8" s="13"/>
      <c r="C8" s="215" t="s">
        <v>304</v>
      </c>
      <c r="D8" s="216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17" t="s">
        <v>594</v>
      </c>
      <c r="D14" s="217"/>
      <c r="E14" s="13"/>
      <c r="F14" s="9"/>
    </row>
    <row r="15" spans="1:6" ht="21.9" customHeight="1" x14ac:dyDescent="0.4">
      <c r="A15" s="8"/>
      <c r="B15" s="13"/>
      <c r="C15" s="218" t="s">
        <v>305</v>
      </c>
      <c r="D15" s="218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12"/>
      <c r="D19" s="212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Normal="100" zoomScaleSheetLayoutView="100" workbookViewId="0">
      <selection activeCell="E13" sqref="E13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19" t="s">
        <v>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90000000</v>
      </c>
      <c r="E5" s="22">
        <f>집계장!I22</f>
        <v>90000000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2" si="0">ROUNDUP(E6,0)</f>
        <v>90000000</v>
      </c>
      <c r="E6" s="22">
        <f>E7+E13</f>
        <v>90000000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60000000</v>
      </c>
      <c r="E7" s="22">
        <f>집계장!G22</f>
        <v>60000000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30000000</v>
      </c>
      <c r="E8" s="22">
        <f>집계장!F18</f>
        <v>30000000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30000000</v>
      </c>
      <c r="E13" s="32">
        <f>집계장!F22</f>
        <v>30000000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>ROUNDUP(E14,0)</f>
        <v>0</v>
      </c>
      <c r="E14" s="22"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596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20" t="s">
        <v>29</v>
      </c>
      <c r="C18" s="220"/>
      <c r="D18" s="220"/>
      <c r="E18" s="220"/>
      <c r="F18" s="220"/>
      <c r="G18" s="220"/>
      <c r="H18" s="220"/>
      <c r="I18" s="220"/>
      <c r="J18" s="221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595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222" t="s">
        <v>305</v>
      </c>
      <c r="H23" s="222"/>
      <c r="I23" s="222"/>
      <c r="J23" s="222"/>
      <c r="K23" s="222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222" t="s">
        <v>306</v>
      </c>
      <c r="H24" s="222"/>
      <c r="I24" s="222"/>
      <c r="J24" s="222"/>
      <c r="K24" s="222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222" t="s">
        <v>307</v>
      </c>
      <c r="H25" s="222"/>
      <c r="I25" s="23" t="s">
        <v>308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223" t="s">
        <v>81</v>
      </c>
      <c r="B1" s="224"/>
      <c r="C1" s="224"/>
      <c r="D1" s="224"/>
      <c r="E1" s="224"/>
      <c r="F1" s="224"/>
      <c r="G1" s="224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225" t="s">
        <v>84</v>
      </c>
      <c r="B3" s="227" t="s">
        <v>85</v>
      </c>
      <c r="C3" s="227" t="s">
        <v>86</v>
      </c>
      <c r="D3" s="227" t="s">
        <v>87</v>
      </c>
      <c r="E3" s="227" t="s">
        <v>88</v>
      </c>
      <c r="F3" s="227"/>
      <c r="G3" s="229"/>
    </row>
    <row r="4" spans="1:7" ht="27.9" customHeight="1" x14ac:dyDescent="0.4">
      <c r="A4" s="226"/>
      <c r="B4" s="228"/>
      <c r="C4" s="228"/>
      <c r="D4" s="228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zoomScale="85" zoomScaleNormal="85" zoomScaleSheetLayoutView="80" workbookViewId="0">
      <selection activeCell="B13" sqref="B13"/>
    </sheetView>
  </sheetViews>
  <sheetFormatPr defaultColWidth="9" defaultRowHeight="17.399999999999999" x14ac:dyDescent="0.4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63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162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 x14ac:dyDescent="0.4">
      <c r="A1" s="230" t="s">
        <v>702</v>
      </c>
      <c r="B1" s="230"/>
      <c r="C1" s="230"/>
      <c r="D1" s="230"/>
      <c r="E1" s="230"/>
      <c r="F1" s="230"/>
      <c r="G1" s="230"/>
    </row>
    <row r="2" spans="1:12" ht="39.75" customHeight="1" thickBot="1" x14ac:dyDescent="0.45">
      <c r="A2" s="211" t="str">
        <f>집계장!A1</f>
        <v>P4 Ph4 GAS 1공구 마감공사</v>
      </c>
      <c r="B2" s="210"/>
      <c r="C2" s="210"/>
      <c r="D2" s="210"/>
      <c r="E2" s="209"/>
      <c r="F2" s="208"/>
      <c r="G2" s="208" t="s">
        <v>701</v>
      </c>
    </row>
    <row r="3" spans="1:12" ht="27.9" customHeight="1" x14ac:dyDescent="0.4">
      <c r="A3" s="231" t="s">
        <v>700</v>
      </c>
      <c r="B3" s="233" t="s">
        <v>699</v>
      </c>
      <c r="C3" s="233" t="s">
        <v>698</v>
      </c>
      <c r="D3" s="235" t="s">
        <v>697</v>
      </c>
      <c r="E3" s="235" t="s">
        <v>696</v>
      </c>
      <c r="F3" s="235"/>
      <c r="G3" s="237" t="s">
        <v>695</v>
      </c>
    </row>
    <row r="4" spans="1:12" ht="27.9" customHeight="1" x14ac:dyDescent="0.4">
      <c r="A4" s="232"/>
      <c r="B4" s="234"/>
      <c r="C4" s="234"/>
      <c r="D4" s="236"/>
      <c r="E4" s="207" t="s">
        <v>694</v>
      </c>
      <c r="F4" s="207" t="s">
        <v>693</v>
      </c>
      <c r="G4" s="238"/>
    </row>
    <row r="5" spans="1:12" ht="27.9" customHeight="1" x14ac:dyDescent="0.4">
      <c r="A5" s="200" t="s">
        <v>691</v>
      </c>
      <c r="B5" s="193" t="s">
        <v>692</v>
      </c>
      <c r="C5" s="193" t="s">
        <v>681</v>
      </c>
      <c r="D5" s="199">
        <v>1400000</v>
      </c>
      <c r="E5" s="176">
        <v>8</v>
      </c>
      <c r="F5" s="176">
        <f t="shared" ref="F5:F11" si="0">D5*E5</f>
        <v>11200000</v>
      </c>
      <c r="G5" s="206"/>
    </row>
    <row r="6" spans="1:12" ht="27.9" customHeight="1" x14ac:dyDescent="0.4">
      <c r="A6" s="200" t="s">
        <v>691</v>
      </c>
      <c r="B6" s="193" t="s">
        <v>690</v>
      </c>
      <c r="C6" s="193" t="s">
        <v>681</v>
      </c>
      <c r="D6" s="199">
        <v>1200000</v>
      </c>
      <c r="E6" s="176">
        <v>2</v>
      </c>
      <c r="F6" s="176">
        <f t="shared" si="0"/>
        <v>2400000</v>
      </c>
      <c r="G6" s="205" t="s">
        <v>687</v>
      </c>
    </row>
    <row r="7" spans="1:12" ht="27.9" customHeight="1" x14ac:dyDescent="0.4">
      <c r="A7" s="200" t="s">
        <v>685</v>
      </c>
      <c r="B7" s="193" t="s">
        <v>689</v>
      </c>
      <c r="C7" s="193" t="s">
        <v>681</v>
      </c>
      <c r="D7" s="199">
        <v>1000000</v>
      </c>
      <c r="E7" s="176">
        <v>6</v>
      </c>
      <c r="F7" s="176">
        <f t="shared" si="0"/>
        <v>6000000</v>
      </c>
      <c r="G7" s="201" t="s">
        <v>687</v>
      </c>
    </row>
    <row r="8" spans="1:12" ht="27.9" customHeight="1" x14ac:dyDescent="0.4">
      <c r="A8" s="200" t="s">
        <v>685</v>
      </c>
      <c r="B8" s="193" t="s">
        <v>688</v>
      </c>
      <c r="C8" s="193" t="s">
        <v>681</v>
      </c>
      <c r="D8" s="199">
        <v>900000</v>
      </c>
      <c r="E8" s="176">
        <v>1</v>
      </c>
      <c r="F8" s="176">
        <f t="shared" si="0"/>
        <v>900000</v>
      </c>
      <c r="G8" s="201" t="s">
        <v>687</v>
      </c>
    </row>
    <row r="9" spans="1:12" ht="27.9" customHeight="1" x14ac:dyDescent="0.4">
      <c r="A9" s="200" t="s">
        <v>685</v>
      </c>
      <c r="B9" s="193" t="s">
        <v>686</v>
      </c>
      <c r="C9" s="193" t="s">
        <v>681</v>
      </c>
      <c r="D9" s="199">
        <v>800000</v>
      </c>
      <c r="E9" s="176">
        <v>4</v>
      </c>
      <c r="F9" s="176">
        <f t="shared" si="0"/>
        <v>3200000</v>
      </c>
      <c r="G9" s="204"/>
      <c r="K9" s="203"/>
      <c r="L9" s="202"/>
    </row>
    <row r="10" spans="1:12" ht="27.9" customHeight="1" x14ac:dyDescent="0.4">
      <c r="A10" s="200" t="s">
        <v>685</v>
      </c>
      <c r="B10" s="193" t="s">
        <v>684</v>
      </c>
      <c r="C10" s="193" t="s">
        <v>681</v>
      </c>
      <c r="D10" s="199">
        <v>700000</v>
      </c>
      <c r="E10" s="176">
        <v>9</v>
      </c>
      <c r="F10" s="176">
        <f t="shared" si="0"/>
        <v>6300000</v>
      </c>
      <c r="G10" s="201"/>
    </row>
    <row r="11" spans="1:12" ht="27.9" customHeight="1" x14ac:dyDescent="0.4">
      <c r="A11" s="200" t="s">
        <v>683</v>
      </c>
      <c r="B11" s="193" t="s">
        <v>682</v>
      </c>
      <c r="C11" s="193" t="s">
        <v>681</v>
      </c>
      <c r="D11" s="199">
        <v>600000</v>
      </c>
      <c r="E11" s="176"/>
      <c r="F11" s="176">
        <f t="shared" si="0"/>
        <v>0</v>
      </c>
      <c r="G11" s="175"/>
    </row>
    <row r="12" spans="1:12" ht="27.9" customHeight="1" x14ac:dyDescent="0.4">
      <c r="A12" s="192"/>
      <c r="B12" s="193"/>
      <c r="C12" s="184"/>
      <c r="D12" s="199"/>
      <c r="E12" s="176"/>
      <c r="F12" s="176"/>
      <c r="G12" s="175"/>
    </row>
    <row r="13" spans="1:12" ht="27.9" customHeight="1" x14ac:dyDescent="0.4">
      <c r="A13" s="198"/>
      <c r="B13" s="193"/>
      <c r="C13" s="184"/>
      <c r="D13" s="191"/>
      <c r="E13" s="197"/>
      <c r="F13" s="196"/>
      <c r="G13" s="175"/>
      <c r="J13" s="195"/>
      <c r="K13" s="30"/>
      <c r="L13" s="194"/>
    </row>
    <row r="14" spans="1:12" ht="27.9" customHeight="1" x14ac:dyDescent="0.4">
      <c r="A14" s="192"/>
      <c r="B14" s="193"/>
      <c r="C14" s="184"/>
      <c r="D14" s="191"/>
      <c r="E14" s="176"/>
      <c r="F14" s="176"/>
      <c r="G14" s="175"/>
      <c r="K14" s="30"/>
    </row>
    <row r="15" spans="1:12" ht="27.9" customHeight="1" x14ac:dyDescent="0.4">
      <c r="A15" s="192"/>
      <c r="B15" s="185"/>
      <c r="C15" s="184"/>
      <c r="D15" s="191"/>
      <c r="E15" s="176"/>
      <c r="F15" s="176"/>
      <c r="G15" s="175"/>
      <c r="K15" s="30"/>
    </row>
    <row r="16" spans="1:12" ht="27.9" customHeight="1" x14ac:dyDescent="0.4">
      <c r="A16" s="192"/>
      <c r="B16" s="185"/>
      <c r="C16" s="184"/>
      <c r="D16" s="191"/>
      <c r="E16" s="176"/>
      <c r="F16" s="176"/>
      <c r="G16" s="175"/>
    </row>
    <row r="17" spans="1:9" ht="27.9" customHeight="1" x14ac:dyDescent="0.4">
      <c r="A17" s="192"/>
      <c r="B17" s="185"/>
      <c r="C17" s="184"/>
      <c r="D17" s="191"/>
      <c r="E17" s="176"/>
      <c r="F17" s="176"/>
      <c r="G17" s="175"/>
    </row>
    <row r="18" spans="1:9" ht="27.9" customHeight="1" x14ac:dyDescent="0.4">
      <c r="A18" s="190"/>
      <c r="B18" s="182"/>
      <c r="C18" s="181"/>
      <c r="D18" s="189"/>
      <c r="E18" s="176"/>
      <c r="F18" s="176"/>
      <c r="G18" s="175"/>
    </row>
    <row r="19" spans="1:9" ht="27.9" customHeight="1" x14ac:dyDescent="0.4">
      <c r="A19" s="188"/>
      <c r="B19" s="187"/>
      <c r="C19" s="184"/>
      <c r="D19" s="180"/>
      <c r="E19" s="176"/>
      <c r="F19" s="176"/>
      <c r="G19" s="175"/>
    </row>
    <row r="20" spans="1:9" ht="27.9" customHeight="1" x14ac:dyDescent="0.4">
      <c r="A20" s="188"/>
      <c r="B20" s="187"/>
      <c r="C20" s="184"/>
      <c r="D20" s="180"/>
      <c r="E20" s="176"/>
      <c r="F20" s="176"/>
      <c r="G20" s="175"/>
    </row>
    <row r="21" spans="1:9" ht="27.9" customHeight="1" x14ac:dyDescent="0.4">
      <c r="A21" s="186"/>
      <c r="B21" s="185"/>
      <c r="C21" s="184"/>
      <c r="D21" s="180"/>
      <c r="E21" s="176"/>
      <c r="F21" s="176"/>
      <c r="G21" s="175"/>
    </row>
    <row r="22" spans="1:9" ht="27.9" customHeight="1" x14ac:dyDescent="0.4">
      <c r="A22" s="186"/>
      <c r="B22" s="185"/>
      <c r="C22" s="184"/>
      <c r="D22" s="180"/>
      <c r="E22" s="176"/>
      <c r="F22" s="176"/>
      <c r="G22" s="175"/>
    </row>
    <row r="23" spans="1:9" ht="27.9" customHeight="1" x14ac:dyDescent="0.4">
      <c r="A23" s="183"/>
      <c r="B23" s="182"/>
      <c r="C23" s="181"/>
      <c r="D23" s="180"/>
      <c r="E23" s="176"/>
      <c r="F23" s="176"/>
      <c r="G23" s="175"/>
    </row>
    <row r="24" spans="1:9" ht="27.9" customHeight="1" x14ac:dyDescent="0.4">
      <c r="A24" s="186"/>
      <c r="B24" s="185"/>
      <c r="C24" s="184"/>
      <c r="D24" s="180"/>
      <c r="E24" s="176"/>
      <c r="F24" s="176"/>
      <c r="G24" s="175"/>
    </row>
    <row r="25" spans="1:9" ht="27.9" customHeight="1" x14ac:dyDescent="0.4">
      <c r="A25" s="183"/>
      <c r="B25" s="182"/>
      <c r="C25" s="181"/>
      <c r="D25" s="180"/>
      <c r="E25" s="176"/>
      <c r="F25" s="176"/>
      <c r="G25" s="175"/>
    </row>
    <row r="26" spans="1:9" ht="27.9" customHeight="1" x14ac:dyDescent="0.4">
      <c r="A26" s="179"/>
      <c r="B26" s="178"/>
      <c r="C26" s="177"/>
      <c r="D26" s="177"/>
      <c r="E26" s="176"/>
      <c r="F26" s="176"/>
      <c r="G26" s="175"/>
    </row>
    <row r="27" spans="1:9" ht="27.9" customHeight="1" thickBot="1" x14ac:dyDescent="0.45">
      <c r="A27" s="174" t="s">
        <v>680</v>
      </c>
      <c r="B27" s="173"/>
      <c r="C27" s="172"/>
      <c r="D27" s="171"/>
      <c r="E27" s="170">
        <f>SUM(E5:E11)</f>
        <v>30</v>
      </c>
      <c r="F27" s="169">
        <f>SUM(F5:F26)</f>
        <v>30000000</v>
      </c>
      <c r="G27" s="168"/>
    </row>
    <row r="28" spans="1:9" ht="14.4" x14ac:dyDescent="0.4">
      <c r="A28" s="167"/>
      <c r="B28" s="166"/>
      <c r="C28" s="165"/>
      <c r="D28" s="165"/>
    </row>
    <row r="29" spans="1:9" ht="14.4" x14ac:dyDescent="0.4">
      <c r="A29" s="165"/>
      <c r="B29" s="165"/>
      <c r="C29" s="165"/>
      <c r="D29" s="165"/>
    </row>
    <row r="30" spans="1:9" s="30" customFormat="1" ht="14.4" x14ac:dyDescent="0.4">
      <c r="A30" s="165"/>
      <c r="B30" s="165"/>
      <c r="C30" s="165"/>
      <c r="D30" s="165"/>
      <c r="E30" s="18"/>
      <c r="F30" s="18"/>
      <c r="G30" s="18"/>
      <c r="I30" s="162"/>
    </row>
    <row r="31" spans="1:9" s="30" customFormat="1" ht="14.4" x14ac:dyDescent="0.4">
      <c r="A31" s="165"/>
      <c r="B31" s="165"/>
      <c r="C31" s="165"/>
      <c r="D31" s="165"/>
      <c r="E31" s="18"/>
      <c r="F31" s="18"/>
      <c r="G31" s="18"/>
      <c r="I31" s="162"/>
    </row>
    <row r="32" spans="1:9" s="30" customFormat="1" ht="14.4" x14ac:dyDescent="0.4">
      <c r="A32" s="165"/>
      <c r="B32" s="165"/>
      <c r="C32" s="165"/>
      <c r="D32" s="165"/>
      <c r="E32" s="18"/>
      <c r="F32" s="18"/>
      <c r="G32" s="18"/>
      <c r="I32" s="162"/>
    </row>
    <row r="33" spans="1:9" s="30" customFormat="1" ht="14.4" x14ac:dyDescent="0.4">
      <c r="A33" s="164"/>
      <c r="B33" s="164"/>
      <c r="C33" s="164"/>
      <c r="D33" s="164"/>
      <c r="E33" s="18"/>
      <c r="F33" s="18"/>
      <c r="G33" s="18"/>
      <c r="I33" s="162"/>
    </row>
    <row r="34" spans="1:9" s="30" customFormat="1" ht="14.4" x14ac:dyDescent="0.4">
      <c r="A34" s="164"/>
      <c r="B34" s="164"/>
      <c r="C34" s="164"/>
      <c r="D34" s="164"/>
      <c r="E34" s="18"/>
      <c r="F34" s="18"/>
      <c r="G34" s="18"/>
      <c r="I34" s="162"/>
    </row>
    <row r="35" spans="1:9" s="30" customFormat="1" ht="14.4" x14ac:dyDescent="0.4">
      <c r="A35" s="164"/>
      <c r="B35" s="164"/>
      <c r="C35" s="164"/>
      <c r="D35" s="164"/>
      <c r="E35" s="18"/>
      <c r="F35" s="18"/>
      <c r="G35" s="18"/>
      <c r="I35" s="162"/>
    </row>
    <row r="36" spans="1:9" s="30" customFormat="1" ht="14.4" x14ac:dyDescent="0.4">
      <c r="A36" s="164"/>
      <c r="B36" s="164"/>
      <c r="C36" s="164"/>
      <c r="D36" s="164"/>
      <c r="E36" s="18"/>
      <c r="F36" s="18"/>
      <c r="G36" s="18"/>
      <c r="I36" s="162"/>
    </row>
    <row r="37" spans="1:9" s="30" customFormat="1" ht="14.4" x14ac:dyDescent="0.4">
      <c r="A37" s="164"/>
      <c r="B37" s="164"/>
      <c r="C37" s="164"/>
      <c r="D37" s="164"/>
      <c r="E37" s="18"/>
      <c r="F37" s="18"/>
      <c r="G37" s="18"/>
      <c r="I37" s="162"/>
    </row>
    <row r="38" spans="1:9" s="30" customFormat="1" ht="14.4" x14ac:dyDescent="0.4">
      <c r="A38" s="164"/>
      <c r="B38" s="164"/>
      <c r="C38" s="164"/>
      <c r="D38" s="164"/>
      <c r="E38" s="18"/>
      <c r="F38" s="18"/>
      <c r="G38" s="18"/>
      <c r="I38" s="162"/>
    </row>
    <row r="39" spans="1:9" s="30" customFormat="1" ht="14.4" x14ac:dyDescent="0.4">
      <c r="A39" s="164"/>
      <c r="B39" s="18"/>
      <c r="C39" s="164"/>
      <c r="D39" s="164"/>
      <c r="E39" s="18"/>
      <c r="F39" s="18"/>
      <c r="G39" s="18"/>
      <c r="I39" s="162"/>
    </row>
    <row r="40" spans="1:9" s="30" customFormat="1" ht="14.4" x14ac:dyDescent="0.4">
      <c r="A40" s="164"/>
      <c r="B40" s="18"/>
      <c r="C40" s="164"/>
      <c r="D40" s="164"/>
      <c r="E40" s="18"/>
      <c r="F40" s="18"/>
      <c r="G40" s="18"/>
      <c r="I40" s="162"/>
    </row>
    <row r="41" spans="1:9" s="30" customFormat="1" ht="14.4" x14ac:dyDescent="0.4">
      <c r="A41" s="164"/>
      <c r="B41" s="18"/>
      <c r="C41" s="164"/>
      <c r="D41" s="164"/>
      <c r="E41" s="18"/>
      <c r="F41" s="18"/>
      <c r="G41" s="18"/>
      <c r="I41" s="162"/>
    </row>
    <row r="42" spans="1:9" s="30" customFormat="1" ht="14.4" x14ac:dyDescent="0.4">
      <c r="A42" s="164"/>
      <c r="B42" s="18"/>
      <c r="C42" s="164"/>
      <c r="D42" s="164"/>
      <c r="E42" s="18"/>
      <c r="F42" s="18"/>
      <c r="G42" s="18"/>
      <c r="I42" s="162"/>
    </row>
    <row r="43" spans="1:9" s="30" customFormat="1" ht="14.4" x14ac:dyDescent="0.4">
      <c r="A43" s="164"/>
      <c r="B43" s="18"/>
      <c r="C43" s="164"/>
      <c r="D43" s="164"/>
      <c r="E43" s="18"/>
      <c r="F43" s="18"/>
      <c r="G43" s="18"/>
      <c r="I43" s="162"/>
    </row>
    <row r="44" spans="1:9" s="30" customFormat="1" ht="14.4" x14ac:dyDescent="0.4">
      <c r="A44" s="18"/>
      <c r="B44" s="18"/>
      <c r="C44" s="164"/>
      <c r="D44" s="164"/>
      <c r="E44" s="18"/>
      <c r="F44" s="18"/>
      <c r="G44" s="18"/>
      <c r="I44" s="162"/>
    </row>
    <row r="45" spans="1:9" s="30" customFormat="1" x14ac:dyDescent="0.4">
      <c r="A45" s="18"/>
      <c r="B45" s="18"/>
      <c r="C45" s="164"/>
      <c r="D45" s="163"/>
      <c r="E45" s="18"/>
      <c r="F45" s="18"/>
      <c r="G45" s="18"/>
      <c r="I45" s="162"/>
    </row>
    <row r="46" spans="1:9" s="30" customFormat="1" x14ac:dyDescent="0.4">
      <c r="A46" s="18"/>
      <c r="B46" s="18"/>
      <c r="C46" s="164"/>
      <c r="D46" s="163"/>
      <c r="E46" s="18"/>
      <c r="F46" s="18"/>
      <c r="G46" s="18"/>
      <c r="I46" s="162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"/>
  <sheetViews>
    <sheetView view="pageBreakPreview" topLeftCell="A4" zoomScale="85" zoomScaleNormal="100" zoomScaleSheetLayoutView="85" workbookViewId="0">
      <selection activeCell="G19" sqref="G19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4" max="14" width="12.59765625" bestFit="1" customWidth="1"/>
  </cols>
  <sheetData>
    <row r="1" spans="1:14" ht="39.9" customHeight="1" thickTop="1" x14ac:dyDescent="0.4">
      <c r="A1" s="261" t="str">
        <f>'용역청구서 표지'!$B$7</f>
        <v>P4 Ph4 GAS 1공구 마감공사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3"/>
    </row>
    <row r="2" spans="1:14" ht="20.100000000000001" customHeight="1" x14ac:dyDescent="0.35">
      <c r="A2" s="54"/>
      <c r="J2" s="56"/>
      <c r="L2" s="57" t="str">
        <f>'용역청구서 표지'!$C$15</f>
        <v>대성이엔지</v>
      </c>
    </row>
    <row r="3" spans="1:14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64" t="s">
        <v>119</v>
      </c>
      <c r="K3" s="264"/>
      <c r="L3" s="265"/>
    </row>
    <row r="4" spans="1:14" ht="30" customHeight="1" x14ac:dyDescent="0.4">
      <c r="A4" s="63" t="s">
        <v>120</v>
      </c>
      <c r="B4" s="64" t="s">
        <v>121</v>
      </c>
      <c r="C4" s="46" t="s">
        <v>122</v>
      </c>
      <c r="D4" s="150">
        <f>SUM('물량 내역서'!$J$5:$J$27)</f>
        <v>1060.5</v>
      </c>
      <c r="E4" s="47">
        <f>F4/D4</f>
        <v>475000</v>
      </c>
      <c r="F4" s="65">
        <f>SUM('물량 내역서'!$K$5:$K$27)</f>
        <v>503737500</v>
      </c>
      <c r="G4" s="66">
        <v>398525000</v>
      </c>
      <c r="H4" s="47">
        <f>F4</f>
        <v>503737500</v>
      </c>
      <c r="I4" s="67">
        <f>G4+H4</f>
        <v>902262500</v>
      </c>
      <c r="J4" s="243"/>
      <c r="K4" s="244"/>
      <c r="L4" s="245"/>
    </row>
    <row r="5" spans="1:14" ht="30" customHeight="1" x14ac:dyDescent="0.4">
      <c r="A5" s="68"/>
      <c r="B5" s="64" t="s">
        <v>123</v>
      </c>
      <c r="C5" s="46" t="s">
        <v>124</v>
      </c>
      <c r="D5" s="149">
        <f>SUM('물량 내역서'!$J$28:$J$50)</f>
        <v>0</v>
      </c>
      <c r="E5" s="47">
        <v>0</v>
      </c>
      <c r="F5" s="65">
        <f>SUM('물량 내역서'!$K$28:$K$50)</f>
        <v>0</v>
      </c>
      <c r="G5" s="66">
        <v>750000</v>
      </c>
      <c r="H5" s="47">
        <f t="shared" ref="H5:H20" si="0">F5</f>
        <v>0</v>
      </c>
      <c r="I5" s="67">
        <f t="shared" ref="I5:I7" si="1">G5+H5</f>
        <v>750000</v>
      </c>
      <c r="J5" s="243"/>
      <c r="K5" s="244"/>
      <c r="L5" s="245"/>
    </row>
    <row r="6" spans="1:14" ht="30" customHeight="1" x14ac:dyDescent="0.4">
      <c r="A6" s="68"/>
      <c r="B6" s="64" t="s">
        <v>125</v>
      </c>
      <c r="C6" s="46" t="s">
        <v>126</v>
      </c>
      <c r="D6" s="69">
        <f>'근로내역 (03월)'!AN76</f>
        <v>0</v>
      </c>
      <c r="E6" s="47">
        <v>0</v>
      </c>
      <c r="F6" s="65">
        <f>'근로내역 (03월)'!AP76</f>
        <v>0</v>
      </c>
      <c r="G6" s="66">
        <v>0</v>
      </c>
      <c r="H6" s="47">
        <f t="shared" si="0"/>
        <v>0</v>
      </c>
      <c r="I6" s="67">
        <f t="shared" si="1"/>
        <v>0</v>
      </c>
      <c r="J6" s="243"/>
      <c r="K6" s="244"/>
      <c r="L6" s="245"/>
    </row>
    <row r="7" spans="1:14" ht="30" customHeight="1" x14ac:dyDescent="0.4">
      <c r="A7" s="63" t="s">
        <v>127</v>
      </c>
      <c r="B7" s="70"/>
      <c r="C7" s="46" t="s">
        <v>128</v>
      </c>
      <c r="D7" s="46">
        <v>1</v>
      </c>
      <c r="E7" s="47"/>
      <c r="F7" s="65">
        <f>D7*E7</f>
        <v>0</v>
      </c>
      <c r="G7" s="66">
        <v>69425419</v>
      </c>
      <c r="H7" s="47">
        <f>F7</f>
        <v>0</v>
      </c>
      <c r="I7" s="67">
        <f t="shared" si="1"/>
        <v>69425419</v>
      </c>
      <c r="J7" s="243"/>
      <c r="K7" s="244"/>
      <c r="L7" s="245"/>
    </row>
    <row r="8" spans="1:14" ht="30" customHeight="1" x14ac:dyDescent="0.4">
      <c r="A8" s="71" t="s">
        <v>129</v>
      </c>
      <c r="B8" s="246" t="s">
        <v>130</v>
      </c>
      <c r="C8" s="247"/>
      <c r="D8" s="72"/>
      <c r="E8" s="72"/>
      <c r="F8" s="73">
        <f>SUM(F4:F7)</f>
        <v>503737500</v>
      </c>
      <c r="G8" s="74">
        <f>SUM(G4:G7)</f>
        <v>468700419</v>
      </c>
      <c r="H8" s="75">
        <f t="shared" si="0"/>
        <v>503737500</v>
      </c>
      <c r="I8" s="76">
        <f>G8+H8</f>
        <v>972437919</v>
      </c>
      <c r="J8" s="248"/>
      <c r="K8" s="249"/>
      <c r="L8" s="250"/>
    </row>
    <row r="9" spans="1:14" ht="30" customHeight="1" x14ac:dyDescent="0.4">
      <c r="A9" s="63" t="s">
        <v>131</v>
      </c>
      <c r="B9" s="64" t="s">
        <v>132</v>
      </c>
      <c r="C9" s="46" t="s">
        <v>133</v>
      </c>
      <c r="D9" s="69">
        <f>'근로내역 (03월)'!AN71</f>
        <v>1683.875</v>
      </c>
      <c r="E9" s="77">
        <f>F9/D9</f>
        <v>196234.87491648726</v>
      </c>
      <c r="F9" s="65">
        <f>'근로내역 (03월)'!AP71</f>
        <v>330435000</v>
      </c>
      <c r="G9" s="66">
        <v>351356250</v>
      </c>
      <c r="H9" s="47">
        <f>F9</f>
        <v>330435000</v>
      </c>
      <c r="I9" s="67">
        <f>G9+H9</f>
        <v>681791250</v>
      </c>
      <c r="J9" s="243"/>
      <c r="K9" s="244"/>
      <c r="L9" s="245"/>
      <c r="N9" s="158">
        <f>+H10+H11</f>
        <v>40538541</v>
      </c>
    </row>
    <row r="10" spans="1:14" ht="30" customHeight="1" x14ac:dyDescent="0.4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33</v>
      </c>
      <c r="E10" s="47">
        <f>F10/D10</f>
        <v>510680.30303030304</v>
      </c>
      <c r="F10" s="65">
        <f>숙소임차료!I3+숙소관리비!I3</f>
        <v>16852450</v>
      </c>
      <c r="G10" s="66">
        <v>29438350</v>
      </c>
      <c r="H10" s="47">
        <f>F10</f>
        <v>16852450</v>
      </c>
      <c r="I10" s="67">
        <f t="shared" ref="I10:I12" si="2">G10+H10</f>
        <v>46290800</v>
      </c>
      <c r="J10" s="243"/>
      <c r="K10" s="244"/>
      <c r="L10" s="245"/>
    </row>
    <row r="11" spans="1:14" ht="30" customHeight="1" x14ac:dyDescent="0.4">
      <c r="A11" s="63"/>
      <c r="B11" s="64" t="s">
        <v>136</v>
      </c>
      <c r="C11" s="46" t="s">
        <v>137</v>
      </c>
      <c r="D11" s="46">
        <f>SUM(식대비용!G4:G4)</f>
        <v>51</v>
      </c>
      <c r="E11" s="47">
        <f>F11/D11</f>
        <v>464433.15686274512</v>
      </c>
      <c r="F11" s="65">
        <f>식대비용!I3</f>
        <v>23686091</v>
      </c>
      <c r="G11" s="66">
        <v>27905819</v>
      </c>
      <c r="H11" s="47">
        <f>F11</f>
        <v>23686091</v>
      </c>
      <c r="I11" s="67">
        <f t="shared" si="2"/>
        <v>51591910</v>
      </c>
      <c r="J11" s="243"/>
      <c r="K11" s="244"/>
      <c r="L11" s="245"/>
    </row>
    <row r="12" spans="1:14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3">D12*E12</f>
        <v>0</v>
      </c>
      <c r="G12" s="66"/>
      <c r="H12" s="47">
        <f t="shared" si="0"/>
        <v>0</v>
      </c>
      <c r="I12" s="67">
        <f t="shared" si="2"/>
        <v>0</v>
      </c>
      <c r="J12" s="243"/>
      <c r="K12" s="244"/>
      <c r="L12" s="245"/>
    </row>
    <row r="13" spans="1:14" ht="30" customHeight="1" x14ac:dyDescent="0.4">
      <c r="A13" s="71" t="s">
        <v>139</v>
      </c>
      <c r="B13" s="246" t="s">
        <v>140</v>
      </c>
      <c r="C13" s="247"/>
      <c r="D13" s="72"/>
      <c r="E13" s="72"/>
      <c r="F13" s="73">
        <f>SUM(F9:F12)</f>
        <v>370973541</v>
      </c>
      <c r="G13" s="74">
        <f>SUM(G9:G12)</f>
        <v>408700419</v>
      </c>
      <c r="H13" s="75">
        <f t="shared" si="0"/>
        <v>370973541</v>
      </c>
      <c r="I13" s="76">
        <f>G13+H13</f>
        <v>779673960</v>
      </c>
      <c r="J13" s="248"/>
      <c r="K13" s="249"/>
      <c r="L13" s="250"/>
    </row>
    <row r="14" spans="1:14" ht="30" customHeight="1" x14ac:dyDescent="0.4">
      <c r="A14" s="71" t="s">
        <v>141</v>
      </c>
      <c r="B14" s="246" t="s">
        <v>142</v>
      </c>
      <c r="C14" s="247"/>
      <c r="D14" s="72"/>
      <c r="E14" s="72"/>
      <c r="F14" s="73">
        <f>F8-F13</f>
        <v>132763959</v>
      </c>
      <c r="G14" s="74">
        <f>G8-G13</f>
        <v>60000000</v>
      </c>
      <c r="H14" s="75">
        <f>F14</f>
        <v>132763959</v>
      </c>
      <c r="I14" s="76">
        <f>G14+H14</f>
        <v>192763959</v>
      </c>
      <c r="J14" s="248"/>
      <c r="K14" s="249"/>
      <c r="L14" s="250"/>
    </row>
    <row r="15" spans="1:14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>
        <v>33338540</v>
      </c>
      <c r="G15" s="66">
        <v>0</v>
      </c>
      <c r="H15" s="47">
        <f t="shared" si="0"/>
        <v>33338540</v>
      </c>
      <c r="I15" s="67">
        <f>G15+H15</f>
        <v>33338540</v>
      </c>
      <c r="J15" s="243"/>
      <c r="K15" s="244"/>
      <c r="L15" s="245"/>
      <c r="N15" s="158"/>
    </row>
    <row r="16" spans="1:14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7"/>
      <c r="F16" s="65">
        <v>69425419</v>
      </c>
      <c r="G16" s="66">
        <v>-69425419</v>
      </c>
      <c r="H16" s="47">
        <f>F16</f>
        <v>69425419</v>
      </c>
      <c r="I16" s="67">
        <f t="shared" ref="I16:I17" si="4">G16+H16</f>
        <v>0</v>
      </c>
      <c r="J16" s="243"/>
      <c r="K16" s="244"/>
      <c r="L16" s="245"/>
    </row>
    <row r="17" spans="1:12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4"/>
        <v>0</v>
      </c>
      <c r="J17" s="243"/>
      <c r="K17" s="244"/>
      <c r="L17" s="245"/>
    </row>
    <row r="18" spans="1:12" ht="30" customHeight="1" x14ac:dyDescent="0.4">
      <c r="A18" s="71" t="s">
        <v>151</v>
      </c>
      <c r="B18" s="246" t="s">
        <v>152</v>
      </c>
      <c r="C18" s="247"/>
      <c r="D18" s="72"/>
      <c r="E18" s="72"/>
      <c r="F18" s="73">
        <f>F14-F15-F16-F17</f>
        <v>30000000</v>
      </c>
      <c r="G18" s="74">
        <f>G14</f>
        <v>60000000</v>
      </c>
      <c r="H18" s="75">
        <f>F18</f>
        <v>30000000</v>
      </c>
      <c r="I18" s="76">
        <f>G18+H18</f>
        <v>90000000</v>
      </c>
      <c r="J18" s="248"/>
      <c r="K18" s="249"/>
      <c r="L18" s="250"/>
    </row>
    <row r="19" spans="1:12" ht="30" customHeight="1" x14ac:dyDescent="0.4">
      <c r="A19" s="251" t="s">
        <v>153</v>
      </c>
      <c r="B19" s="64" t="s">
        <v>154</v>
      </c>
      <c r="C19" s="46" t="s">
        <v>147</v>
      </c>
      <c r="D19" s="46"/>
      <c r="E19" s="46"/>
      <c r="F19" s="65"/>
      <c r="G19" s="66"/>
      <c r="H19" s="47">
        <f>F19</f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 x14ac:dyDescent="0.4">
      <c r="A20" s="251"/>
      <c r="B20" s="64" t="s">
        <v>157</v>
      </c>
      <c r="C20" s="46" t="s">
        <v>147</v>
      </c>
      <c r="D20" s="46"/>
      <c r="E20" s="46"/>
      <c r="F20" s="65"/>
      <c r="G20" s="66"/>
      <c r="H20" s="47">
        <f t="shared" si="0"/>
        <v>0</v>
      </c>
      <c r="I20" s="67">
        <f>G20+H20</f>
        <v>0</v>
      </c>
      <c r="J20" s="64" t="s">
        <v>158</v>
      </c>
      <c r="K20" s="252">
        <v>0</v>
      </c>
      <c r="L20" s="255">
        <f>K20-I20</f>
        <v>0</v>
      </c>
    </row>
    <row r="21" spans="1:12" ht="30" customHeight="1" x14ac:dyDescent="0.4">
      <c r="A21" s="258" t="s">
        <v>159</v>
      </c>
      <c r="B21" s="259"/>
      <c r="C21" s="260"/>
      <c r="D21" s="81"/>
      <c r="E21" s="81"/>
      <c r="F21" s="82">
        <f>F18</f>
        <v>30000000</v>
      </c>
      <c r="G21" s="83">
        <f>G18</f>
        <v>60000000</v>
      </c>
      <c r="H21" s="84">
        <f>F21</f>
        <v>30000000</v>
      </c>
      <c r="I21" s="85">
        <f>G21+H21</f>
        <v>90000000</v>
      </c>
      <c r="J21" s="81"/>
      <c r="K21" s="253"/>
      <c r="L21" s="256"/>
    </row>
    <row r="22" spans="1:12" ht="30" customHeight="1" x14ac:dyDescent="0.4">
      <c r="A22" s="258" t="s">
        <v>160</v>
      </c>
      <c r="B22" s="259"/>
      <c r="C22" s="260"/>
      <c r="D22" s="81"/>
      <c r="E22" s="81"/>
      <c r="F22" s="82">
        <f>ROUNDDOWN(F21,-5)</f>
        <v>30000000</v>
      </c>
      <c r="G22" s="83">
        <f>ROUNDDOWN(G21,-5)</f>
        <v>60000000</v>
      </c>
      <c r="H22" s="84">
        <f>F22</f>
        <v>30000000</v>
      </c>
      <c r="I22" s="85">
        <f>G22+H22</f>
        <v>90000000</v>
      </c>
      <c r="J22" s="86" t="s">
        <v>161</v>
      </c>
      <c r="K22" s="254"/>
      <c r="L22" s="257"/>
    </row>
    <row r="23" spans="1:12" ht="30" customHeight="1" x14ac:dyDescent="0.4">
      <c r="A23" s="239" t="s">
        <v>162</v>
      </c>
      <c r="B23" s="240"/>
      <c r="C23" s="241"/>
      <c r="D23" s="240" t="s">
        <v>163</v>
      </c>
      <c r="E23" s="240"/>
      <c r="F23" s="240"/>
      <c r="G23" s="240"/>
      <c r="H23" s="240"/>
      <c r="I23" s="240"/>
      <c r="J23" s="240"/>
      <c r="K23" s="240"/>
      <c r="L23" s="242"/>
    </row>
    <row r="24" spans="1:12" ht="21" customHeight="1" x14ac:dyDescent="0.4">
      <c r="A24" s="87" t="s">
        <v>164</v>
      </c>
      <c r="L24" s="88"/>
    </row>
    <row r="25" spans="1:12" ht="21" customHeight="1" x14ac:dyDescent="0.4">
      <c r="A25" s="87" t="s">
        <v>165</v>
      </c>
      <c r="L25" s="88"/>
    </row>
    <row r="26" spans="1:12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 x14ac:dyDescent="0.4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M51"/>
  <sheetViews>
    <sheetView zoomScale="85" zoomScaleNormal="85" workbookViewId="0">
      <pane ySplit="4" topLeftCell="A5" activePane="bottomLeft" state="frozen"/>
      <selection pane="bottomLeft" activeCell="J7" sqref="J7:J19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7.59765625" customWidth="1"/>
    <col min="8" max="8" width="11.59765625" customWidth="1"/>
    <col min="9" max="9" width="17.59765625" customWidth="1"/>
    <col min="10" max="10" width="13.19921875" bestFit="1" customWidth="1"/>
    <col min="11" max="11" width="17.59765625" customWidth="1"/>
    <col min="12" max="12" width="13.19921875" bestFit="1" customWidth="1"/>
    <col min="13" max="13" width="17.59765625" customWidth="1"/>
  </cols>
  <sheetData>
    <row r="1" spans="1:13" ht="37.799999999999997" x14ac:dyDescent="0.4">
      <c r="A1" s="269" t="s">
        <v>598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</row>
    <row r="2" spans="1:13" ht="19.2" x14ac:dyDescent="0.4">
      <c r="A2" s="92" t="str">
        <f>'용역청구서 표지'!$B$7</f>
        <v>P4 Ph4 GAS 1공구 마감공사</v>
      </c>
      <c r="M2" s="42" t="s">
        <v>167</v>
      </c>
    </row>
    <row r="3" spans="1:13" ht="27.9" customHeight="1" x14ac:dyDescent="0.4">
      <c r="A3" s="270" t="s">
        <v>168</v>
      </c>
      <c r="B3" s="270" t="s">
        <v>169</v>
      </c>
      <c r="C3" s="270" t="s">
        <v>170</v>
      </c>
      <c r="D3" s="271" t="s">
        <v>171</v>
      </c>
      <c r="E3" s="270" t="s">
        <v>172</v>
      </c>
      <c r="F3" s="270" t="s">
        <v>173</v>
      </c>
      <c r="G3" s="270"/>
      <c r="H3" s="270" t="s">
        <v>174</v>
      </c>
      <c r="I3" s="270"/>
      <c r="J3" s="270" t="s">
        <v>175</v>
      </c>
      <c r="K3" s="270"/>
      <c r="L3" s="270" t="s">
        <v>176</v>
      </c>
      <c r="M3" s="270"/>
    </row>
    <row r="4" spans="1:13" ht="27.9" customHeight="1" x14ac:dyDescent="0.4">
      <c r="A4" s="270"/>
      <c r="B4" s="270"/>
      <c r="C4" s="270"/>
      <c r="D4" s="271"/>
      <c r="E4" s="270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" hidden="1" customHeight="1" x14ac:dyDescent="0.4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6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" hidden="1" customHeight="1" x14ac:dyDescent="0.4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6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" customHeight="1" x14ac:dyDescent="0.4">
      <c r="A7" s="94" t="s">
        <v>180</v>
      </c>
      <c r="B7" s="38" t="s">
        <v>186</v>
      </c>
      <c r="C7" s="38" t="s">
        <v>182</v>
      </c>
      <c r="D7" s="95">
        <v>30</v>
      </c>
      <c r="E7" s="96">
        <v>475000</v>
      </c>
      <c r="F7" s="99">
        <f t="shared" si="0"/>
        <v>46.5</v>
      </c>
      <c r="G7" s="97">
        <f t="shared" si="0"/>
        <v>22087500</v>
      </c>
      <c r="H7" s="99">
        <v>24</v>
      </c>
      <c r="I7" s="96">
        <v>11400000</v>
      </c>
      <c r="J7" s="99">
        <f>$D7*'DIA-INCH'!$C7</f>
        <v>22.5</v>
      </c>
      <c r="K7" s="97">
        <f t="shared" si="1"/>
        <v>10687500</v>
      </c>
      <c r="L7" s="99">
        <f t="shared" si="2"/>
        <v>46.5</v>
      </c>
      <c r="M7" s="97">
        <f t="shared" si="2"/>
        <v>22087500</v>
      </c>
    </row>
    <row r="8" spans="1:13" ht="27.9" customHeight="1" x14ac:dyDescent="0.4">
      <c r="A8" s="94" t="s">
        <v>180</v>
      </c>
      <c r="B8" s="38" t="s">
        <v>187</v>
      </c>
      <c r="C8" s="38" t="s">
        <v>182</v>
      </c>
      <c r="D8" s="95">
        <v>96</v>
      </c>
      <c r="E8" s="96">
        <v>475000</v>
      </c>
      <c r="F8" s="99">
        <f t="shared" si="0"/>
        <v>188</v>
      </c>
      <c r="G8" s="97">
        <f t="shared" si="0"/>
        <v>89300000</v>
      </c>
      <c r="H8" s="99">
        <v>92</v>
      </c>
      <c r="I8" s="96">
        <v>43700000</v>
      </c>
      <c r="J8" s="99">
        <f>$D8*'DIA-INCH'!$C8</f>
        <v>96</v>
      </c>
      <c r="K8" s="97">
        <f t="shared" si="1"/>
        <v>45600000</v>
      </c>
      <c r="L8" s="99">
        <f t="shared" si="2"/>
        <v>188</v>
      </c>
      <c r="M8" s="97">
        <f t="shared" si="2"/>
        <v>89300000</v>
      </c>
    </row>
    <row r="9" spans="1:13" ht="27.9" hidden="1" customHeight="1" x14ac:dyDescent="0.4">
      <c r="A9" s="94" t="s">
        <v>180</v>
      </c>
      <c r="B9" s="38" t="s">
        <v>188</v>
      </c>
      <c r="C9" s="38" t="s">
        <v>182</v>
      </c>
      <c r="D9" s="95">
        <v>0</v>
      </c>
      <c r="E9" s="96">
        <v>475000</v>
      </c>
      <c r="F9" s="99">
        <f t="shared" si="0"/>
        <v>0</v>
      </c>
      <c r="G9" s="97">
        <f t="shared" si="0"/>
        <v>0</v>
      </c>
      <c r="H9" s="99"/>
      <c r="I9" s="96"/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" hidden="1" customHeight="1" x14ac:dyDescent="0.4">
      <c r="A10" s="94" t="s">
        <v>180</v>
      </c>
      <c r="B10" s="38" t="s">
        <v>189</v>
      </c>
      <c r="C10" s="38" t="s">
        <v>185</v>
      </c>
      <c r="D10" s="95">
        <v>0</v>
      </c>
      <c r="E10" s="96">
        <v>475000</v>
      </c>
      <c r="F10" s="99">
        <f t="shared" si="0"/>
        <v>0</v>
      </c>
      <c r="G10" s="97">
        <f t="shared" si="0"/>
        <v>0</v>
      </c>
      <c r="H10" s="99"/>
      <c r="I10" s="96"/>
      <c r="J10" s="99">
        <f>$D10*'DIA-INCH'!$C10</f>
        <v>0</v>
      </c>
      <c r="K10" s="97">
        <f t="shared" si="1"/>
        <v>0</v>
      </c>
      <c r="L10" s="99">
        <f t="shared" si="2"/>
        <v>0</v>
      </c>
      <c r="M10" s="97">
        <f t="shared" si="2"/>
        <v>0</v>
      </c>
    </row>
    <row r="11" spans="1:13" ht="27.9" customHeight="1" x14ac:dyDescent="0.4">
      <c r="A11" s="94" t="s">
        <v>180</v>
      </c>
      <c r="B11" s="38" t="s">
        <v>190</v>
      </c>
      <c r="C11" s="38" t="s">
        <v>185</v>
      </c>
      <c r="D11" s="95">
        <v>31</v>
      </c>
      <c r="E11" s="96">
        <v>475000</v>
      </c>
      <c r="F11" s="99">
        <f t="shared" si="0"/>
        <v>318</v>
      </c>
      <c r="G11" s="97">
        <f t="shared" si="0"/>
        <v>151050000</v>
      </c>
      <c r="H11" s="99">
        <v>256</v>
      </c>
      <c r="I11" s="96">
        <v>121600000</v>
      </c>
      <c r="J11" s="99">
        <f>$D11*'DIA-INCH'!$C11</f>
        <v>62</v>
      </c>
      <c r="K11" s="97">
        <f t="shared" si="1"/>
        <v>29450000</v>
      </c>
      <c r="L11" s="99">
        <f t="shared" si="2"/>
        <v>318</v>
      </c>
      <c r="M11" s="97">
        <f t="shared" si="2"/>
        <v>151050000</v>
      </c>
    </row>
    <row r="12" spans="1:13" ht="27.9" customHeight="1" x14ac:dyDescent="0.4">
      <c r="A12" s="94" t="s">
        <v>183</v>
      </c>
      <c r="B12" s="38" t="s">
        <v>191</v>
      </c>
      <c r="C12" s="38" t="s">
        <v>182</v>
      </c>
      <c r="D12" s="95">
        <v>0</v>
      </c>
      <c r="E12" s="96">
        <v>475000</v>
      </c>
      <c r="F12" s="99">
        <f t="shared" si="0"/>
        <v>105</v>
      </c>
      <c r="G12" s="97">
        <f t="shared" si="0"/>
        <v>49875000</v>
      </c>
      <c r="H12" s="99">
        <v>105</v>
      </c>
      <c r="I12" s="96">
        <v>49875000</v>
      </c>
      <c r="J12" s="99">
        <f>$D12*'DIA-INCH'!$C12</f>
        <v>0</v>
      </c>
      <c r="K12" s="97">
        <f t="shared" si="1"/>
        <v>0</v>
      </c>
      <c r="L12" s="99">
        <f t="shared" si="2"/>
        <v>105</v>
      </c>
      <c r="M12" s="97">
        <f t="shared" si="2"/>
        <v>49875000</v>
      </c>
    </row>
    <row r="13" spans="1:13" ht="27.9" customHeight="1" x14ac:dyDescent="0.4">
      <c r="A13" s="94" t="s">
        <v>180</v>
      </c>
      <c r="B13" s="38" t="s">
        <v>192</v>
      </c>
      <c r="C13" s="38" t="s">
        <v>182</v>
      </c>
      <c r="D13" s="95">
        <v>42</v>
      </c>
      <c r="E13" s="96">
        <v>475000</v>
      </c>
      <c r="F13" s="99">
        <f t="shared" si="0"/>
        <v>228</v>
      </c>
      <c r="G13" s="97">
        <f t="shared" si="0"/>
        <v>108300000</v>
      </c>
      <c r="H13" s="99">
        <v>102</v>
      </c>
      <c r="I13" s="96">
        <v>48450000</v>
      </c>
      <c r="J13" s="99">
        <f>$D13*'DIA-INCH'!$C13</f>
        <v>126</v>
      </c>
      <c r="K13" s="97">
        <f t="shared" si="1"/>
        <v>59850000</v>
      </c>
      <c r="L13" s="99">
        <f t="shared" si="2"/>
        <v>228</v>
      </c>
      <c r="M13" s="97">
        <f t="shared" si="2"/>
        <v>108300000</v>
      </c>
    </row>
    <row r="14" spans="1:13" ht="27.9" customHeight="1" x14ac:dyDescent="0.4">
      <c r="A14" s="94" t="s">
        <v>193</v>
      </c>
      <c r="B14" s="38" t="s">
        <v>194</v>
      </c>
      <c r="C14" s="38" t="s">
        <v>182</v>
      </c>
      <c r="D14" s="95">
        <v>15</v>
      </c>
      <c r="E14" s="96">
        <v>475000</v>
      </c>
      <c r="F14" s="99">
        <f t="shared" si="0"/>
        <v>76</v>
      </c>
      <c r="G14" s="97">
        <f t="shared" si="0"/>
        <v>36100000</v>
      </c>
      <c r="H14" s="99">
        <v>16</v>
      </c>
      <c r="I14" s="96">
        <v>7600000</v>
      </c>
      <c r="J14" s="99">
        <f>$D14*'DIA-INCH'!$C14</f>
        <v>60</v>
      </c>
      <c r="K14" s="97">
        <f t="shared" si="1"/>
        <v>28500000</v>
      </c>
      <c r="L14" s="99">
        <f t="shared" si="2"/>
        <v>76</v>
      </c>
      <c r="M14" s="97">
        <f t="shared" si="2"/>
        <v>36100000</v>
      </c>
    </row>
    <row r="15" spans="1:13" ht="27.9" hidden="1" customHeight="1" x14ac:dyDescent="0.4">
      <c r="A15" s="94" t="s">
        <v>180</v>
      </c>
      <c r="B15" s="38" t="s">
        <v>195</v>
      </c>
      <c r="C15" s="38" t="s">
        <v>185</v>
      </c>
      <c r="D15" s="95">
        <v>0</v>
      </c>
      <c r="E15" s="96">
        <v>475000</v>
      </c>
      <c r="F15" s="99">
        <f t="shared" si="0"/>
        <v>0</v>
      </c>
      <c r="G15" s="97">
        <f t="shared" si="0"/>
        <v>0</v>
      </c>
      <c r="H15" s="99"/>
      <c r="I15" s="96"/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" customHeight="1" x14ac:dyDescent="0.4">
      <c r="A16" s="94" t="s">
        <v>183</v>
      </c>
      <c r="B16" s="38" t="s">
        <v>196</v>
      </c>
      <c r="C16" s="38" t="s">
        <v>182</v>
      </c>
      <c r="D16" s="95">
        <v>8</v>
      </c>
      <c r="E16" s="96">
        <v>475000</v>
      </c>
      <c r="F16" s="99">
        <f t="shared" si="0"/>
        <v>60</v>
      </c>
      <c r="G16" s="97">
        <f t="shared" si="0"/>
        <v>28500000</v>
      </c>
      <c r="H16" s="99">
        <v>20</v>
      </c>
      <c r="I16" s="96">
        <v>9500000</v>
      </c>
      <c r="J16" s="99">
        <f>$D16*'DIA-INCH'!$C16</f>
        <v>40</v>
      </c>
      <c r="K16" s="97">
        <f t="shared" si="1"/>
        <v>19000000</v>
      </c>
      <c r="L16" s="99">
        <f t="shared" si="2"/>
        <v>60</v>
      </c>
      <c r="M16" s="97">
        <f t="shared" si="2"/>
        <v>28500000</v>
      </c>
    </row>
    <row r="17" spans="1:13" ht="27.9" customHeight="1" x14ac:dyDescent="0.4">
      <c r="A17" s="94" t="s">
        <v>183</v>
      </c>
      <c r="B17" s="38" t="s">
        <v>197</v>
      </c>
      <c r="C17" s="38" t="s">
        <v>182</v>
      </c>
      <c r="D17" s="95">
        <v>21</v>
      </c>
      <c r="E17" s="96">
        <v>475000</v>
      </c>
      <c r="F17" s="99">
        <f t="shared" si="0"/>
        <v>126</v>
      </c>
      <c r="G17" s="97">
        <f t="shared" si="0"/>
        <v>59850000</v>
      </c>
      <c r="H17" s="99"/>
      <c r="I17" s="96"/>
      <c r="J17" s="99">
        <f>$D17*'DIA-INCH'!$C17</f>
        <v>126</v>
      </c>
      <c r="K17" s="97">
        <f t="shared" si="1"/>
        <v>59850000</v>
      </c>
      <c r="L17" s="99">
        <f t="shared" si="2"/>
        <v>126</v>
      </c>
      <c r="M17" s="97">
        <f t="shared" si="2"/>
        <v>59850000</v>
      </c>
    </row>
    <row r="18" spans="1:13" ht="27.9" hidden="1" customHeight="1" x14ac:dyDescent="0.4">
      <c r="A18" s="94" t="s">
        <v>183</v>
      </c>
      <c r="B18" s="38" t="s">
        <v>198</v>
      </c>
      <c r="C18" s="38" t="s">
        <v>182</v>
      </c>
      <c r="D18" s="95">
        <v>0</v>
      </c>
      <c r="E18" s="96">
        <v>475000</v>
      </c>
      <c r="F18" s="99">
        <f t="shared" si="0"/>
        <v>0</v>
      </c>
      <c r="G18" s="97">
        <f t="shared" si="0"/>
        <v>0</v>
      </c>
      <c r="H18" s="99"/>
      <c r="I18" s="96"/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" customHeight="1" x14ac:dyDescent="0.4">
      <c r="A19" s="94" t="s">
        <v>183</v>
      </c>
      <c r="B19" s="38" t="s">
        <v>199</v>
      </c>
      <c r="C19" s="38" t="s">
        <v>182</v>
      </c>
      <c r="D19" s="95">
        <v>66</v>
      </c>
      <c r="E19" s="96">
        <v>475000</v>
      </c>
      <c r="F19" s="99">
        <f t="shared" si="0"/>
        <v>752</v>
      </c>
      <c r="G19" s="97">
        <f t="shared" si="0"/>
        <v>357200000</v>
      </c>
      <c r="H19" s="99">
        <v>224</v>
      </c>
      <c r="I19" s="96">
        <v>106400000</v>
      </c>
      <c r="J19" s="99">
        <f>$D19*'DIA-INCH'!$C19</f>
        <v>528</v>
      </c>
      <c r="K19" s="97">
        <f t="shared" si="1"/>
        <v>250800000</v>
      </c>
      <c r="L19" s="99">
        <f t="shared" si="2"/>
        <v>752</v>
      </c>
      <c r="M19" s="97">
        <f t="shared" si="2"/>
        <v>357200000</v>
      </c>
    </row>
    <row r="20" spans="1:13" ht="27.9" hidden="1" customHeight="1" x14ac:dyDescent="0.4">
      <c r="A20" s="94" t="s">
        <v>180</v>
      </c>
      <c r="B20" s="38" t="s">
        <v>200</v>
      </c>
      <c r="C20" s="38" t="s">
        <v>185</v>
      </c>
      <c r="D20" s="95">
        <v>0</v>
      </c>
      <c r="E20" s="96">
        <v>475000</v>
      </c>
      <c r="F20" s="99">
        <f t="shared" si="0"/>
        <v>0</v>
      </c>
      <c r="G20" s="97">
        <f t="shared" si="0"/>
        <v>0</v>
      </c>
      <c r="H20" s="99"/>
      <c r="I20" s="96"/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" hidden="1" customHeight="1" x14ac:dyDescent="0.4">
      <c r="A21" s="94" t="s">
        <v>180</v>
      </c>
      <c r="B21" s="38" t="s">
        <v>201</v>
      </c>
      <c r="C21" s="38" t="s">
        <v>202</v>
      </c>
      <c r="D21" s="95">
        <v>0</v>
      </c>
      <c r="E21" s="96">
        <v>475000</v>
      </c>
      <c r="F21" s="99">
        <f t="shared" si="0"/>
        <v>0</v>
      </c>
      <c r="G21" s="97">
        <f t="shared" si="0"/>
        <v>0</v>
      </c>
      <c r="H21" s="99"/>
      <c r="I21" s="96"/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" hidden="1" customHeight="1" x14ac:dyDescent="0.4">
      <c r="A22" s="94" t="s">
        <v>183</v>
      </c>
      <c r="B22" s="38" t="s">
        <v>203</v>
      </c>
      <c r="C22" s="38" t="s">
        <v>204</v>
      </c>
      <c r="D22" s="95">
        <v>0</v>
      </c>
      <c r="E22" s="96">
        <v>475000</v>
      </c>
      <c r="F22" s="99">
        <f t="shared" si="0"/>
        <v>0</v>
      </c>
      <c r="G22" s="97">
        <f t="shared" si="0"/>
        <v>0</v>
      </c>
      <c r="H22" s="99"/>
      <c r="I22" s="96"/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" hidden="1" customHeight="1" x14ac:dyDescent="0.4">
      <c r="A23" s="94" t="s">
        <v>205</v>
      </c>
      <c r="B23" s="38" t="s">
        <v>206</v>
      </c>
      <c r="C23" s="38" t="s">
        <v>182</v>
      </c>
      <c r="D23" s="95">
        <v>0</v>
      </c>
      <c r="E23" s="96">
        <v>475000</v>
      </c>
      <c r="F23" s="99">
        <f t="shared" si="0"/>
        <v>0</v>
      </c>
      <c r="G23" s="97">
        <f t="shared" si="0"/>
        <v>0</v>
      </c>
      <c r="H23" s="99"/>
      <c r="I23" s="96"/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" hidden="1" customHeight="1" x14ac:dyDescent="0.4">
      <c r="A24" s="94" t="s">
        <v>180</v>
      </c>
      <c r="B24" s="38" t="s">
        <v>207</v>
      </c>
      <c r="C24" s="38" t="s">
        <v>185</v>
      </c>
      <c r="D24" s="95">
        <v>0</v>
      </c>
      <c r="E24" s="96">
        <v>475000</v>
      </c>
      <c r="F24" s="99">
        <f t="shared" si="0"/>
        <v>0</v>
      </c>
      <c r="G24" s="97">
        <f t="shared" si="0"/>
        <v>0</v>
      </c>
      <c r="H24" s="99"/>
      <c r="I24" s="96"/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" hidden="1" customHeight="1" x14ac:dyDescent="0.4">
      <c r="A25" s="94" t="s">
        <v>193</v>
      </c>
      <c r="B25" s="38" t="s">
        <v>208</v>
      </c>
      <c r="C25" s="38" t="s">
        <v>209</v>
      </c>
      <c r="D25" s="95">
        <v>0</v>
      </c>
      <c r="E25" s="96">
        <v>475000</v>
      </c>
      <c r="F25" s="99">
        <f t="shared" si="0"/>
        <v>0</v>
      </c>
      <c r="G25" s="97">
        <f t="shared" si="0"/>
        <v>0</v>
      </c>
      <c r="H25" s="99"/>
      <c r="I25" s="96"/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" hidden="1" customHeight="1" x14ac:dyDescent="0.4">
      <c r="A26" s="94" t="s">
        <v>183</v>
      </c>
      <c r="B26" s="38" t="s">
        <v>210</v>
      </c>
      <c r="C26" s="38" t="s">
        <v>182</v>
      </c>
      <c r="D26" s="95">
        <v>0</v>
      </c>
      <c r="E26" s="96">
        <v>475000</v>
      </c>
      <c r="F26" s="99">
        <f t="shared" si="0"/>
        <v>0</v>
      </c>
      <c r="G26" s="97">
        <f t="shared" si="0"/>
        <v>0</v>
      </c>
      <c r="H26" s="99"/>
      <c r="I26" s="96"/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" hidden="1" customHeight="1" x14ac:dyDescent="0.4">
      <c r="A27" s="94" t="s">
        <v>193</v>
      </c>
      <c r="B27" s="38" t="s">
        <v>211</v>
      </c>
      <c r="C27" s="38" t="s">
        <v>182</v>
      </c>
      <c r="D27" s="95">
        <v>0</v>
      </c>
      <c r="E27" s="96">
        <v>475000</v>
      </c>
      <c r="F27" s="99">
        <f t="shared" si="0"/>
        <v>0</v>
      </c>
      <c r="G27" s="97">
        <f t="shared" si="0"/>
        <v>0</v>
      </c>
      <c r="H27" s="99"/>
      <c r="I27" s="96"/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" hidden="1" customHeight="1" x14ac:dyDescent="0.4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/>
      <c r="I28" s="96"/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" hidden="1" customHeight="1" x14ac:dyDescent="0.4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/>
      <c r="I29" s="96"/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3" ht="27.9" hidden="1" customHeight="1" x14ac:dyDescent="0.4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/>
      <c r="I30" s="96"/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3" ht="27.9" customHeight="1" x14ac:dyDescent="0.4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3</v>
      </c>
      <c r="G31" s="97">
        <f t="shared" si="0"/>
        <v>150000</v>
      </c>
      <c r="H31" s="94">
        <v>3</v>
      </c>
      <c r="I31" s="96">
        <v>150000</v>
      </c>
      <c r="J31" s="97">
        <f t="shared" si="3"/>
        <v>0</v>
      </c>
      <c r="K31" s="97">
        <f t="shared" si="4"/>
        <v>0</v>
      </c>
      <c r="L31" s="97">
        <f t="shared" si="2"/>
        <v>3</v>
      </c>
      <c r="M31" s="97">
        <f t="shared" si="2"/>
        <v>150000</v>
      </c>
    </row>
    <row r="32" spans="1:13" ht="27.9" hidden="1" customHeight="1" x14ac:dyDescent="0.4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/>
      <c r="I32" s="96"/>
      <c r="J32" s="97">
        <f t="shared" si="3"/>
        <v>0</v>
      </c>
      <c r="K32" s="97">
        <f t="shared" si="4"/>
        <v>0</v>
      </c>
      <c r="L32" s="97">
        <f t="shared" si="2"/>
        <v>0</v>
      </c>
      <c r="M32" s="97">
        <f t="shared" si="2"/>
        <v>0</v>
      </c>
    </row>
    <row r="33" spans="1:13" ht="27.9" hidden="1" customHeight="1" x14ac:dyDescent="0.4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/>
      <c r="I33" s="96"/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3" ht="27.9" customHeight="1" x14ac:dyDescent="0.4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6</v>
      </c>
      <c r="G34" s="97">
        <f t="shared" si="0"/>
        <v>600000</v>
      </c>
      <c r="H34" s="94">
        <v>6</v>
      </c>
      <c r="I34" s="96">
        <v>600000</v>
      </c>
      <c r="J34" s="97">
        <f t="shared" si="3"/>
        <v>0</v>
      </c>
      <c r="K34" s="97">
        <f t="shared" si="4"/>
        <v>0</v>
      </c>
      <c r="L34" s="97">
        <f t="shared" si="2"/>
        <v>6</v>
      </c>
      <c r="M34" s="97">
        <f t="shared" si="2"/>
        <v>600000</v>
      </c>
    </row>
    <row r="35" spans="1:13" ht="27.9" hidden="1" customHeight="1" x14ac:dyDescent="0.4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6"/>
      <c r="J35" s="97">
        <f t="shared" si="3"/>
        <v>0</v>
      </c>
      <c r="K35" s="97">
        <f t="shared" si="4"/>
        <v>0</v>
      </c>
      <c r="L35" s="97">
        <f t="shared" si="2"/>
        <v>0</v>
      </c>
      <c r="M35" s="97">
        <f t="shared" si="2"/>
        <v>0</v>
      </c>
    </row>
    <row r="36" spans="1:13" ht="27.9" hidden="1" customHeight="1" x14ac:dyDescent="0.4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6"/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3" ht="27.9" hidden="1" customHeight="1" x14ac:dyDescent="0.4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6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3" ht="27.9" hidden="1" customHeight="1" x14ac:dyDescent="0.4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6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" hidden="1" customHeight="1" x14ac:dyDescent="0.4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6"/>
      <c r="J39" s="97">
        <f t="shared" si="3"/>
        <v>0</v>
      </c>
      <c r="K39" s="97">
        <f t="shared" si="4"/>
        <v>0</v>
      </c>
      <c r="L39" s="97">
        <f t="shared" si="2"/>
        <v>0</v>
      </c>
      <c r="M39" s="97">
        <f t="shared" si="2"/>
        <v>0</v>
      </c>
    </row>
    <row r="40" spans="1:13" ht="27.9" hidden="1" customHeight="1" x14ac:dyDescent="0.4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6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3" ht="27.9" hidden="1" customHeight="1" x14ac:dyDescent="0.4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6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" hidden="1" customHeight="1" x14ac:dyDescent="0.4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6"/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3" ht="27.9" hidden="1" customHeight="1" x14ac:dyDescent="0.4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6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" hidden="1" customHeight="1" x14ac:dyDescent="0.4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6"/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3" ht="27.9" hidden="1" customHeight="1" x14ac:dyDescent="0.4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6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" hidden="1" customHeight="1" x14ac:dyDescent="0.4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6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" hidden="1" customHeight="1" x14ac:dyDescent="0.4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6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" hidden="1" customHeight="1" x14ac:dyDescent="0.4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6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hidden="1" customHeight="1" x14ac:dyDescent="0.4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6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hidden="1" customHeight="1" x14ac:dyDescent="0.4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6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 x14ac:dyDescent="0.4">
      <c r="A51" s="266" t="s">
        <v>220</v>
      </c>
      <c r="B51" s="267"/>
      <c r="C51" s="267"/>
      <c r="D51" s="267"/>
      <c r="E51" s="268"/>
      <c r="F51" s="151">
        <f>SUM(F5:F50)</f>
        <v>1908.5</v>
      </c>
      <c r="G51" s="98">
        <f t="shared" ref="G51:M51" si="5">SUM(G5:G50)</f>
        <v>903012500</v>
      </c>
      <c r="H51" s="151">
        <f t="shared" si="5"/>
        <v>848</v>
      </c>
      <c r="I51" s="98">
        <f t="shared" si="5"/>
        <v>399275000</v>
      </c>
      <c r="J51" s="151">
        <f>SUM(J5:J50)</f>
        <v>1060.5</v>
      </c>
      <c r="K51" s="98">
        <f t="shared" si="5"/>
        <v>503737500</v>
      </c>
      <c r="L51" s="151">
        <f t="shared" si="5"/>
        <v>1908.5</v>
      </c>
      <c r="M51" s="98">
        <f t="shared" si="5"/>
        <v>903012500</v>
      </c>
    </row>
  </sheetData>
  <autoFilter ref="A3:M51" xr:uid="{64E10703-CD94-4024-AD27-BB8833BBD1D3}">
    <filterColumn colId="5" showButton="0"/>
    <filterColumn colId="7" showButton="0"/>
    <filterColumn colId="9" showButton="0"/>
    <filterColumn colId="11" showButton="0">
      <filters>
        <filter val="1,908.50"/>
        <filter val="105.00"/>
        <filter val="126.00"/>
        <filter val="188.00"/>
        <filter val="228.00"/>
        <filter val="3"/>
        <filter val="318.00"/>
        <filter val="46.50"/>
        <filter val="6"/>
        <filter val="60.00"/>
        <filter val="752.00"/>
        <filter val="76.00"/>
        <filter val="D/I 수량"/>
      </filters>
    </filterColumn>
  </autoFilter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8"/>
  <sheetViews>
    <sheetView view="pageBreakPreview" topLeftCell="H48" zoomScale="70" zoomScaleNormal="70" zoomScaleSheetLayoutView="70" workbookViewId="0">
      <selection activeCell="AN69" sqref="AN69:AQ69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6" bestFit="1" customWidth="1"/>
    <col min="42" max="42" width="18.19921875" style="138" bestFit="1" customWidth="1"/>
  </cols>
  <sheetData>
    <row r="1" spans="1:42" ht="32.1" customHeight="1" x14ac:dyDescent="0.4">
      <c r="A1" s="278" t="s">
        <v>597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80"/>
      <c r="AH1" s="287" t="s">
        <v>221</v>
      </c>
      <c r="AI1" s="288"/>
      <c r="AJ1" s="288"/>
      <c r="AK1" s="288"/>
      <c r="AL1" s="289"/>
      <c r="AM1" s="290" t="str">
        <f>'용역청구서 표지'!$B$7</f>
        <v>P4 Ph4 GAS 1공구 마감공사</v>
      </c>
      <c r="AN1" s="291"/>
      <c r="AO1" s="291"/>
      <c r="AP1" s="292"/>
    </row>
    <row r="2" spans="1:42" ht="32.1" customHeight="1" x14ac:dyDescent="0.4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3"/>
      <c r="AH2" s="287" t="s">
        <v>222</v>
      </c>
      <c r="AI2" s="288"/>
      <c r="AJ2" s="288"/>
      <c r="AK2" s="288"/>
      <c r="AL2" s="289"/>
      <c r="AM2" s="290" t="s">
        <v>309</v>
      </c>
      <c r="AN2" s="291"/>
      <c r="AO2" s="291"/>
      <c r="AP2" s="292"/>
    </row>
    <row r="3" spans="1:42" ht="32.1" customHeight="1" x14ac:dyDescent="0.4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6"/>
      <c r="AH3" s="287" t="s">
        <v>223</v>
      </c>
      <c r="AI3" s="288"/>
      <c r="AJ3" s="288"/>
      <c r="AK3" s="288"/>
      <c r="AL3" s="289"/>
      <c r="AM3" s="290" t="str">
        <f>'용역청구서 표지'!$C$8</f>
        <v>S25-004</v>
      </c>
      <c r="AN3" s="291"/>
      <c r="AO3" s="291"/>
      <c r="AP3" s="292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57">
        <v>1</v>
      </c>
      <c r="J5" s="157">
        <v>2</v>
      </c>
      <c r="K5" s="157">
        <v>3</v>
      </c>
      <c r="L5" s="157">
        <v>4</v>
      </c>
      <c r="M5" s="157">
        <v>5</v>
      </c>
      <c r="N5" s="157">
        <v>6</v>
      </c>
      <c r="O5" s="157">
        <v>7</v>
      </c>
      <c r="P5" s="157">
        <v>8</v>
      </c>
      <c r="Q5" s="157">
        <v>9</v>
      </c>
      <c r="R5" s="157">
        <v>10</v>
      </c>
      <c r="S5" s="157">
        <v>11</v>
      </c>
      <c r="T5" s="157">
        <v>12</v>
      </c>
      <c r="U5" s="157">
        <v>13</v>
      </c>
      <c r="V5" s="157">
        <v>14</v>
      </c>
      <c r="W5" s="157">
        <v>15</v>
      </c>
      <c r="X5" s="157">
        <v>16</v>
      </c>
      <c r="Y5" s="157">
        <v>17</v>
      </c>
      <c r="Z5" s="157">
        <v>18</v>
      </c>
      <c r="AA5" s="157">
        <v>19</v>
      </c>
      <c r="AB5" s="157">
        <v>20</v>
      </c>
      <c r="AC5" s="157">
        <v>21</v>
      </c>
      <c r="AD5" s="157">
        <v>22</v>
      </c>
      <c r="AE5" s="157">
        <v>23</v>
      </c>
      <c r="AF5" s="157">
        <v>24</v>
      </c>
      <c r="AG5" s="157">
        <v>25</v>
      </c>
      <c r="AH5" s="157">
        <v>26</v>
      </c>
      <c r="AI5" s="157">
        <v>27</v>
      </c>
      <c r="AJ5" s="157">
        <v>28</v>
      </c>
      <c r="AK5" s="157">
        <v>29</v>
      </c>
      <c r="AL5" s="157">
        <v>30</v>
      </c>
      <c r="AM5" s="157">
        <v>31</v>
      </c>
      <c r="AN5" s="109" t="s">
        <v>232</v>
      </c>
      <c r="AO5" s="106" t="s">
        <v>233</v>
      </c>
      <c r="AP5" s="110" t="s">
        <v>234</v>
      </c>
    </row>
    <row r="6" spans="1:42" ht="24.9" customHeight="1" x14ac:dyDescent="0.4">
      <c r="A6" s="111">
        <v>1</v>
      </c>
      <c r="B6" s="112" t="s">
        <v>599</v>
      </c>
      <c r="C6" s="113" t="s">
        <v>606</v>
      </c>
      <c r="D6" s="38" t="s">
        <v>614</v>
      </c>
      <c r="E6" s="38" t="s">
        <v>620</v>
      </c>
      <c r="F6" s="114" t="s">
        <v>239</v>
      </c>
      <c r="G6" s="115" t="s">
        <v>599</v>
      </c>
      <c r="H6" s="116" t="s">
        <v>627</v>
      </c>
      <c r="I6" s="117"/>
      <c r="J6" s="117"/>
      <c r="K6" s="117"/>
      <c r="L6" s="117">
        <v>1</v>
      </c>
      <c r="M6" s="117"/>
      <c r="N6" s="117">
        <v>1</v>
      </c>
      <c r="O6" s="117">
        <v>1</v>
      </c>
      <c r="P6" s="117"/>
      <c r="Q6" s="117">
        <v>1.5</v>
      </c>
      <c r="R6" s="117">
        <v>1.5</v>
      </c>
      <c r="S6" s="117">
        <v>1</v>
      </c>
      <c r="T6" s="117"/>
      <c r="U6" s="117">
        <v>1.5</v>
      </c>
      <c r="V6" s="117"/>
      <c r="W6" s="117"/>
      <c r="X6" s="117">
        <v>1</v>
      </c>
      <c r="Y6" s="117">
        <v>1</v>
      </c>
      <c r="Z6" s="117">
        <v>1</v>
      </c>
      <c r="AA6" s="117">
        <v>1.5</v>
      </c>
      <c r="AB6" s="117">
        <v>1.5</v>
      </c>
      <c r="AC6" s="117">
        <v>0.5</v>
      </c>
      <c r="AD6" s="117"/>
      <c r="AE6" s="117">
        <v>1</v>
      </c>
      <c r="AF6" s="117">
        <v>1.5</v>
      </c>
      <c r="AG6" s="117">
        <v>1</v>
      </c>
      <c r="AH6" s="117">
        <v>1.5</v>
      </c>
      <c r="AI6" s="117">
        <v>1</v>
      </c>
      <c r="AJ6" s="117">
        <v>1</v>
      </c>
      <c r="AK6" s="117"/>
      <c r="AL6" s="117"/>
      <c r="AM6" s="117">
        <v>1.5</v>
      </c>
      <c r="AN6" s="118">
        <f>SUM(I6:AM6)</f>
        <v>23.5</v>
      </c>
      <c r="AO6" s="114">
        <v>240000</v>
      </c>
      <c r="AP6" s="119">
        <f>AN6*AO6</f>
        <v>5640000</v>
      </c>
    </row>
    <row r="7" spans="1:42" ht="24.9" customHeight="1" x14ac:dyDescent="0.4">
      <c r="A7" s="111">
        <v>2</v>
      </c>
      <c r="B7" s="112" t="s">
        <v>600</v>
      </c>
      <c r="C7" s="113" t="s">
        <v>607</v>
      </c>
      <c r="D7" s="38" t="s">
        <v>615</v>
      </c>
      <c r="E7" s="156" t="s">
        <v>621</v>
      </c>
      <c r="F7" s="122" t="s">
        <v>386</v>
      </c>
      <c r="G7" s="115" t="s">
        <v>600</v>
      </c>
      <c r="H7" s="116" t="s">
        <v>628</v>
      </c>
      <c r="I7" s="117"/>
      <c r="J7" s="117"/>
      <c r="K7" s="117"/>
      <c r="L7" s="117"/>
      <c r="M7" s="117"/>
      <c r="N7" s="117"/>
      <c r="O7" s="117"/>
      <c r="P7" s="117"/>
      <c r="Q7" s="117"/>
      <c r="R7" s="117">
        <v>1</v>
      </c>
      <c r="S7" s="117"/>
      <c r="T7" s="117">
        <v>1</v>
      </c>
      <c r="U7" s="117"/>
      <c r="V7" s="117">
        <v>1</v>
      </c>
      <c r="W7" s="117"/>
      <c r="X7" s="117">
        <v>1</v>
      </c>
      <c r="Y7" s="117">
        <v>1</v>
      </c>
      <c r="Z7" s="117">
        <v>1</v>
      </c>
      <c r="AA7" s="117">
        <v>1.5</v>
      </c>
      <c r="AB7" s="117">
        <v>1.5</v>
      </c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8">
        <f t="shared" ref="AN7:AN15" si="0">SUM(I7:AM7)</f>
        <v>9</v>
      </c>
      <c r="AO7" s="114">
        <v>240000</v>
      </c>
      <c r="AP7" s="119">
        <f t="shared" ref="AP7:AP15" si="1">AN7*AO7</f>
        <v>2160000</v>
      </c>
    </row>
    <row r="8" spans="1:42" ht="24.9" customHeight="1" x14ac:dyDescent="0.4">
      <c r="A8" s="111">
        <v>3</v>
      </c>
      <c r="B8" s="112" t="s">
        <v>453</v>
      </c>
      <c r="C8" s="113" t="s">
        <v>485</v>
      </c>
      <c r="D8" s="38" t="s">
        <v>616</v>
      </c>
      <c r="E8" s="38" t="s">
        <v>553</v>
      </c>
      <c r="F8" s="122" t="s">
        <v>239</v>
      </c>
      <c r="G8" s="115" t="s">
        <v>453</v>
      </c>
      <c r="H8" s="116" t="s">
        <v>518</v>
      </c>
      <c r="I8" s="117"/>
      <c r="J8" s="117"/>
      <c r="K8" s="117">
        <v>1.5</v>
      </c>
      <c r="L8" s="117">
        <v>1</v>
      </c>
      <c r="M8" s="117">
        <v>1.5</v>
      </c>
      <c r="N8" s="117">
        <v>1.5</v>
      </c>
      <c r="O8" s="117">
        <v>1</v>
      </c>
      <c r="P8" s="117"/>
      <c r="Q8" s="117">
        <v>1.5</v>
      </c>
      <c r="R8" s="117">
        <v>1.5</v>
      </c>
      <c r="S8" s="117">
        <v>1</v>
      </c>
      <c r="T8" s="117">
        <v>1.5</v>
      </c>
      <c r="U8" s="117">
        <v>1.5</v>
      </c>
      <c r="V8" s="117">
        <v>0.5</v>
      </c>
      <c r="W8" s="117"/>
      <c r="X8" s="117">
        <v>1</v>
      </c>
      <c r="Y8" s="117">
        <v>1</v>
      </c>
      <c r="Z8" s="117">
        <v>1</v>
      </c>
      <c r="AA8" s="117">
        <v>1.5</v>
      </c>
      <c r="AB8" s="117">
        <v>1.5</v>
      </c>
      <c r="AC8" s="117">
        <v>1</v>
      </c>
      <c r="AD8" s="117"/>
      <c r="AE8" s="117">
        <v>1</v>
      </c>
      <c r="AF8" s="117">
        <v>1.5</v>
      </c>
      <c r="AG8" s="117">
        <v>1</v>
      </c>
      <c r="AH8" s="117">
        <v>1.5</v>
      </c>
      <c r="AI8" s="117">
        <v>1</v>
      </c>
      <c r="AJ8" s="117"/>
      <c r="AK8" s="117"/>
      <c r="AL8" s="117">
        <v>1</v>
      </c>
      <c r="AM8" s="117">
        <v>1.5</v>
      </c>
      <c r="AN8" s="118">
        <f t="shared" si="0"/>
        <v>29.5</v>
      </c>
      <c r="AO8" s="114">
        <v>210000</v>
      </c>
      <c r="AP8" s="119">
        <f t="shared" si="1"/>
        <v>6195000</v>
      </c>
    </row>
    <row r="9" spans="1:42" ht="24.9" customHeight="1" x14ac:dyDescent="0.4">
      <c r="A9" s="111">
        <v>4</v>
      </c>
      <c r="B9" s="112" t="s">
        <v>454</v>
      </c>
      <c r="C9" s="113" t="s">
        <v>486</v>
      </c>
      <c r="D9" s="38" t="s">
        <v>235</v>
      </c>
      <c r="E9" s="156" t="s">
        <v>554</v>
      </c>
      <c r="F9" s="122" t="s">
        <v>236</v>
      </c>
      <c r="G9" s="115" t="s">
        <v>454</v>
      </c>
      <c r="H9" s="116" t="s">
        <v>519</v>
      </c>
      <c r="I9" s="117"/>
      <c r="J9" s="117"/>
      <c r="K9" s="117">
        <v>1.5</v>
      </c>
      <c r="L9" s="117">
        <v>1</v>
      </c>
      <c r="M9" s="117">
        <v>1.5</v>
      </c>
      <c r="N9" s="117">
        <v>1.5</v>
      </c>
      <c r="O9" s="117">
        <v>1</v>
      </c>
      <c r="P9" s="117"/>
      <c r="Q9" s="117">
        <v>1.5</v>
      </c>
      <c r="R9" s="117">
        <v>1.5</v>
      </c>
      <c r="S9" s="117">
        <v>1</v>
      </c>
      <c r="T9" s="117">
        <v>1.5</v>
      </c>
      <c r="U9" s="117">
        <v>1.5</v>
      </c>
      <c r="V9" s="117">
        <v>1</v>
      </c>
      <c r="W9" s="117"/>
      <c r="X9" s="117">
        <v>1</v>
      </c>
      <c r="Y9" s="117">
        <v>1</v>
      </c>
      <c r="Z9" s="117">
        <v>1</v>
      </c>
      <c r="AA9" s="117">
        <v>1.5</v>
      </c>
      <c r="AB9" s="117">
        <v>1.5</v>
      </c>
      <c r="AC9" s="117">
        <v>1</v>
      </c>
      <c r="AD9" s="117"/>
      <c r="AE9" s="117">
        <v>1</v>
      </c>
      <c r="AF9" s="117">
        <v>1.5</v>
      </c>
      <c r="AG9" s="117">
        <v>1</v>
      </c>
      <c r="AH9" s="117">
        <v>1.5</v>
      </c>
      <c r="AI9" s="117">
        <v>1</v>
      </c>
      <c r="AJ9" s="117">
        <v>1</v>
      </c>
      <c r="AK9" s="117"/>
      <c r="AL9" s="117">
        <v>1</v>
      </c>
      <c r="AM9" s="117">
        <v>1.5</v>
      </c>
      <c r="AN9" s="118">
        <f t="shared" si="0"/>
        <v>31</v>
      </c>
      <c r="AO9" s="114">
        <v>170000</v>
      </c>
      <c r="AP9" s="119">
        <f t="shared" si="1"/>
        <v>5270000</v>
      </c>
    </row>
    <row r="10" spans="1:42" ht="24.9" customHeight="1" x14ac:dyDescent="0.4">
      <c r="A10" s="111">
        <v>5</v>
      </c>
      <c r="B10" s="112" t="s">
        <v>455</v>
      </c>
      <c r="C10" s="113" t="s">
        <v>487</v>
      </c>
      <c r="D10" s="38" t="s">
        <v>617</v>
      </c>
      <c r="E10" s="156" t="s">
        <v>555</v>
      </c>
      <c r="F10" s="122" t="s">
        <v>240</v>
      </c>
      <c r="G10" s="115" t="s">
        <v>455</v>
      </c>
      <c r="H10" s="116" t="s">
        <v>520</v>
      </c>
      <c r="I10" s="117"/>
      <c r="J10" s="117"/>
      <c r="K10" s="117">
        <v>1.5</v>
      </c>
      <c r="L10" s="117">
        <v>1</v>
      </c>
      <c r="M10" s="117">
        <v>1.5</v>
      </c>
      <c r="N10" s="117">
        <v>1.5</v>
      </c>
      <c r="O10" s="117">
        <v>1</v>
      </c>
      <c r="P10" s="117"/>
      <c r="Q10" s="117">
        <v>1.5</v>
      </c>
      <c r="R10" s="117">
        <v>1.5</v>
      </c>
      <c r="S10" s="117">
        <v>0.5</v>
      </c>
      <c r="T10" s="117">
        <v>1.5</v>
      </c>
      <c r="U10" s="117">
        <v>1.5</v>
      </c>
      <c r="V10" s="117">
        <v>1</v>
      </c>
      <c r="W10" s="117"/>
      <c r="X10" s="117">
        <v>1</v>
      </c>
      <c r="Y10" s="117">
        <v>1</v>
      </c>
      <c r="Z10" s="117">
        <v>1</v>
      </c>
      <c r="AA10" s="117">
        <v>1.5</v>
      </c>
      <c r="AB10" s="117">
        <v>1.5</v>
      </c>
      <c r="AC10" s="117">
        <v>1</v>
      </c>
      <c r="AD10" s="117"/>
      <c r="AE10" s="117">
        <v>1</v>
      </c>
      <c r="AF10" s="117">
        <v>1.5</v>
      </c>
      <c r="AG10" s="117">
        <v>1</v>
      </c>
      <c r="AH10" s="117">
        <v>1.5</v>
      </c>
      <c r="AI10" s="117">
        <v>1</v>
      </c>
      <c r="AJ10" s="117"/>
      <c r="AK10" s="117"/>
      <c r="AL10" s="117">
        <v>1</v>
      </c>
      <c r="AM10" s="117">
        <v>1.5</v>
      </c>
      <c r="AN10" s="118">
        <f t="shared" si="0"/>
        <v>29.5</v>
      </c>
      <c r="AO10" s="114">
        <v>170000</v>
      </c>
      <c r="AP10" s="119">
        <f t="shared" si="1"/>
        <v>5015000</v>
      </c>
    </row>
    <row r="11" spans="1:42" ht="24.9" customHeight="1" x14ac:dyDescent="0.4">
      <c r="A11" s="111">
        <v>6</v>
      </c>
      <c r="B11" s="112" t="s">
        <v>456</v>
      </c>
      <c r="C11" s="113" t="s">
        <v>488</v>
      </c>
      <c r="D11" s="38" t="s">
        <v>235</v>
      </c>
      <c r="E11" s="156" t="s">
        <v>556</v>
      </c>
      <c r="F11" s="122" t="s">
        <v>346</v>
      </c>
      <c r="G11" s="115" t="s">
        <v>456</v>
      </c>
      <c r="H11" s="116" t="s">
        <v>521</v>
      </c>
      <c r="I11" s="117"/>
      <c r="J11" s="117"/>
      <c r="K11" s="117">
        <v>1.5</v>
      </c>
      <c r="L11" s="117">
        <v>1</v>
      </c>
      <c r="M11" s="117">
        <v>1.5</v>
      </c>
      <c r="N11" s="117">
        <v>1.5</v>
      </c>
      <c r="O11" s="117">
        <v>1</v>
      </c>
      <c r="P11" s="117"/>
      <c r="Q11" s="117">
        <v>1.5</v>
      </c>
      <c r="R11" s="117">
        <v>1.5</v>
      </c>
      <c r="S11" s="117">
        <v>1</v>
      </c>
      <c r="T11" s="117">
        <v>1.5</v>
      </c>
      <c r="U11" s="117">
        <v>1.5</v>
      </c>
      <c r="V11" s="117">
        <v>1</v>
      </c>
      <c r="W11" s="117"/>
      <c r="X11" s="117">
        <v>1</v>
      </c>
      <c r="Y11" s="117">
        <v>1</v>
      </c>
      <c r="Z11" s="117">
        <v>1</v>
      </c>
      <c r="AA11" s="117">
        <v>1.5</v>
      </c>
      <c r="AB11" s="117">
        <v>1.5</v>
      </c>
      <c r="AC11" s="117">
        <v>1</v>
      </c>
      <c r="AD11" s="117"/>
      <c r="AE11" s="117">
        <v>1</v>
      </c>
      <c r="AF11" s="117">
        <v>1.5</v>
      </c>
      <c r="AG11" s="117">
        <v>1</v>
      </c>
      <c r="AH11" s="117">
        <v>1.5</v>
      </c>
      <c r="AI11" s="117">
        <v>1</v>
      </c>
      <c r="AJ11" s="117">
        <v>1</v>
      </c>
      <c r="AK11" s="117"/>
      <c r="AL11" s="117">
        <v>0.5</v>
      </c>
      <c r="AM11" s="117">
        <v>1.5</v>
      </c>
      <c r="AN11" s="118">
        <f t="shared" si="0"/>
        <v>30.5</v>
      </c>
      <c r="AO11" s="114">
        <v>160000</v>
      </c>
      <c r="AP11" s="119">
        <f t="shared" si="1"/>
        <v>4880000</v>
      </c>
    </row>
    <row r="12" spans="1:42" ht="24.9" customHeight="1" x14ac:dyDescent="0.4">
      <c r="A12" s="111">
        <v>7</v>
      </c>
      <c r="B12" s="112" t="s">
        <v>457</v>
      </c>
      <c r="C12" s="113" t="s">
        <v>489</v>
      </c>
      <c r="D12" s="38" t="s">
        <v>235</v>
      </c>
      <c r="E12" s="156" t="s">
        <v>557</v>
      </c>
      <c r="F12" s="122" t="s">
        <v>239</v>
      </c>
      <c r="G12" s="115" t="s">
        <v>457</v>
      </c>
      <c r="H12" s="116" t="s">
        <v>522</v>
      </c>
      <c r="I12" s="117"/>
      <c r="J12" s="117"/>
      <c r="K12" s="117">
        <v>1.5</v>
      </c>
      <c r="L12" s="117">
        <v>1</v>
      </c>
      <c r="M12" s="117">
        <v>1.5</v>
      </c>
      <c r="N12" s="117">
        <v>1.5</v>
      </c>
      <c r="O12" s="117">
        <v>1</v>
      </c>
      <c r="P12" s="117"/>
      <c r="Q12" s="117">
        <v>1.5</v>
      </c>
      <c r="R12" s="117">
        <v>1.5</v>
      </c>
      <c r="S12" s="117">
        <v>1</v>
      </c>
      <c r="T12" s="117">
        <v>1.5</v>
      </c>
      <c r="U12" s="117">
        <v>1.5</v>
      </c>
      <c r="V12" s="117"/>
      <c r="W12" s="117"/>
      <c r="X12" s="117">
        <v>0.5</v>
      </c>
      <c r="Y12" s="117">
        <v>1</v>
      </c>
      <c r="Z12" s="117">
        <v>1</v>
      </c>
      <c r="AA12" s="117">
        <v>1.5</v>
      </c>
      <c r="AB12" s="117">
        <v>1.5</v>
      </c>
      <c r="AC12" s="117">
        <v>1</v>
      </c>
      <c r="AD12" s="117"/>
      <c r="AE12" s="117">
        <v>1</v>
      </c>
      <c r="AF12" s="117"/>
      <c r="AG12" s="117"/>
      <c r="AH12" s="117"/>
      <c r="AI12" s="117"/>
      <c r="AJ12" s="117"/>
      <c r="AK12" s="117"/>
      <c r="AL12" s="117"/>
      <c r="AM12" s="117"/>
      <c r="AN12" s="118">
        <f t="shared" si="0"/>
        <v>21</v>
      </c>
      <c r="AO12" s="114">
        <v>170000</v>
      </c>
      <c r="AP12" s="119">
        <f t="shared" si="1"/>
        <v>3570000</v>
      </c>
    </row>
    <row r="13" spans="1:42" ht="24.9" customHeight="1" x14ac:dyDescent="0.4">
      <c r="A13" s="111">
        <v>8</v>
      </c>
      <c r="B13" s="112" t="s">
        <v>601</v>
      </c>
      <c r="C13" s="113" t="s">
        <v>608</v>
      </c>
      <c r="D13" s="38" t="s">
        <v>615</v>
      </c>
      <c r="E13" s="156" t="s">
        <v>622</v>
      </c>
      <c r="F13" s="122" t="s">
        <v>240</v>
      </c>
      <c r="G13" s="115" t="s">
        <v>601</v>
      </c>
      <c r="H13" s="116" t="s">
        <v>629</v>
      </c>
      <c r="I13" s="117"/>
      <c r="J13" s="117"/>
      <c r="K13" s="117"/>
      <c r="L13" s="117">
        <v>1</v>
      </c>
      <c r="M13" s="117"/>
      <c r="N13" s="117">
        <v>1</v>
      </c>
      <c r="O13" s="117">
        <v>1</v>
      </c>
      <c r="P13" s="117"/>
      <c r="Q13" s="117"/>
      <c r="R13" s="117">
        <v>1.5</v>
      </c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8">
        <f t="shared" si="0"/>
        <v>4.5</v>
      </c>
      <c r="AO13" s="114">
        <v>240000</v>
      </c>
      <c r="AP13" s="119">
        <f t="shared" si="1"/>
        <v>1080000</v>
      </c>
    </row>
    <row r="14" spans="1:42" ht="24.9" customHeight="1" x14ac:dyDescent="0.4">
      <c r="A14" s="111">
        <v>9</v>
      </c>
      <c r="B14" s="112" t="s">
        <v>458</v>
      </c>
      <c r="C14" s="113" t="s">
        <v>490</v>
      </c>
      <c r="D14" s="38" t="s">
        <v>235</v>
      </c>
      <c r="E14" s="156" t="s">
        <v>558</v>
      </c>
      <c r="F14" s="122" t="s">
        <v>236</v>
      </c>
      <c r="G14" s="115" t="s">
        <v>458</v>
      </c>
      <c r="H14" s="116" t="s">
        <v>523</v>
      </c>
      <c r="I14" s="117"/>
      <c r="J14" s="117"/>
      <c r="K14" s="117">
        <v>1.5</v>
      </c>
      <c r="L14" s="117">
        <v>1</v>
      </c>
      <c r="M14" s="117">
        <v>1.5</v>
      </c>
      <c r="N14" s="117"/>
      <c r="O14" s="117">
        <v>1</v>
      </c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8">
        <f t="shared" si="0"/>
        <v>5</v>
      </c>
      <c r="AO14" s="114">
        <v>150000</v>
      </c>
      <c r="AP14" s="119">
        <f t="shared" si="1"/>
        <v>750000</v>
      </c>
    </row>
    <row r="15" spans="1:42" ht="24.9" customHeight="1" x14ac:dyDescent="0.4">
      <c r="A15" s="111">
        <v>10</v>
      </c>
      <c r="B15" s="112" t="s">
        <v>459</v>
      </c>
      <c r="C15" s="113" t="s">
        <v>491</v>
      </c>
      <c r="D15" s="160" t="s">
        <v>238</v>
      </c>
      <c r="E15" s="38" t="s">
        <v>559</v>
      </c>
      <c r="F15" s="124" t="s">
        <v>239</v>
      </c>
      <c r="G15" s="115" t="s">
        <v>459</v>
      </c>
      <c r="H15" s="116" t="s">
        <v>524</v>
      </c>
      <c r="I15" s="117"/>
      <c r="J15" s="117"/>
      <c r="K15" s="117">
        <v>1.5</v>
      </c>
      <c r="L15" s="117">
        <v>1</v>
      </c>
      <c r="M15" s="117">
        <v>1.5</v>
      </c>
      <c r="N15" s="117">
        <v>1.5</v>
      </c>
      <c r="O15" s="117">
        <v>1</v>
      </c>
      <c r="P15" s="117"/>
      <c r="Q15" s="117">
        <v>1.5</v>
      </c>
      <c r="R15" s="117">
        <v>1.5</v>
      </c>
      <c r="S15" s="117">
        <v>1</v>
      </c>
      <c r="T15" s="117">
        <v>1.5</v>
      </c>
      <c r="U15" s="117">
        <v>1.5</v>
      </c>
      <c r="V15" s="117">
        <v>1</v>
      </c>
      <c r="W15" s="117"/>
      <c r="X15" s="117">
        <v>1</v>
      </c>
      <c r="Y15" s="117">
        <v>1</v>
      </c>
      <c r="Z15" s="117">
        <v>1</v>
      </c>
      <c r="AA15" s="117">
        <v>1.5</v>
      </c>
      <c r="AB15" s="117">
        <v>1.5</v>
      </c>
      <c r="AC15" s="117">
        <v>1</v>
      </c>
      <c r="AD15" s="117"/>
      <c r="AE15" s="117">
        <v>1</v>
      </c>
      <c r="AF15" s="117"/>
      <c r="AG15" s="117"/>
      <c r="AH15" s="117"/>
      <c r="AI15" s="117"/>
      <c r="AJ15" s="117"/>
      <c r="AK15" s="117"/>
      <c r="AL15" s="117"/>
      <c r="AM15" s="117"/>
      <c r="AN15" s="118">
        <f t="shared" si="0"/>
        <v>22.5</v>
      </c>
      <c r="AO15" s="114">
        <v>240000</v>
      </c>
      <c r="AP15" s="119">
        <f t="shared" si="1"/>
        <v>5400000</v>
      </c>
    </row>
    <row r="16" spans="1:42" ht="24.9" customHeight="1" x14ac:dyDescent="0.4">
      <c r="A16" s="111">
        <v>11</v>
      </c>
      <c r="B16" s="112" t="s">
        <v>460</v>
      </c>
      <c r="C16" s="113" t="s">
        <v>492</v>
      </c>
      <c r="D16" s="38" t="s">
        <v>235</v>
      </c>
      <c r="E16" s="38" t="s">
        <v>560</v>
      </c>
      <c r="F16" s="122" t="s">
        <v>240</v>
      </c>
      <c r="G16" s="115" t="s">
        <v>460</v>
      </c>
      <c r="H16" s="116" t="s">
        <v>525</v>
      </c>
      <c r="I16" s="117"/>
      <c r="J16" s="117"/>
      <c r="K16" s="117">
        <v>1.5</v>
      </c>
      <c r="L16" s="117">
        <v>1</v>
      </c>
      <c r="M16" s="117">
        <v>1.5</v>
      </c>
      <c r="N16" s="117">
        <v>1.5</v>
      </c>
      <c r="O16" s="117">
        <v>1</v>
      </c>
      <c r="P16" s="117"/>
      <c r="Q16" s="117">
        <v>1.5</v>
      </c>
      <c r="R16" s="117">
        <v>1.5</v>
      </c>
      <c r="S16" s="117">
        <v>1</v>
      </c>
      <c r="T16" s="117">
        <v>1.5</v>
      </c>
      <c r="U16" s="117">
        <v>1.5</v>
      </c>
      <c r="V16" s="117"/>
      <c r="W16" s="117"/>
      <c r="X16" s="117">
        <v>1</v>
      </c>
      <c r="Y16" s="117">
        <v>1</v>
      </c>
      <c r="Z16" s="117">
        <v>1</v>
      </c>
      <c r="AA16" s="117">
        <v>1.5</v>
      </c>
      <c r="AB16" s="117">
        <v>1.5</v>
      </c>
      <c r="AC16" s="117">
        <v>1</v>
      </c>
      <c r="AD16" s="117"/>
      <c r="AE16" s="117">
        <v>1</v>
      </c>
      <c r="AF16" s="117"/>
      <c r="AG16" s="117"/>
      <c r="AH16" s="117"/>
      <c r="AI16" s="117"/>
      <c r="AJ16" s="117"/>
      <c r="AK16" s="117"/>
      <c r="AL16" s="117"/>
      <c r="AM16" s="117"/>
      <c r="AN16" s="118">
        <f t="shared" ref="AN16:AN23" si="2">SUM(I16:AM16)</f>
        <v>21.5</v>
      </c>
      <c r="AO16" s="114">
        <v>160000</v>
      </c>
      <c r="AP16" s="119">
        <f t="shared" ref="AP16:AP23" si="3">AN16*AO16</f>
        <v>3440000</v>
      </c>
    </row>
    <row r="17" spans="1:42" ht="24.9" customHeight="1" x14ac:dyDescent="0.4">
      <c r="A17" s="111">
        <v>12</v>
      </c>
      <c r="B17" s="112" t="s">
        <v>461</v>
      </c>
      <c r="C17" s="113" t="s">
        <v>493</v>
      </c>
      <c r="D17" s="38" t="s">
        <v>235</v>
      </c>
      <c r="E17" s="156" t="s">
        <v>561</v>
      </c>
      <c r="F17" s="124" t="s">
        <v>240</v>
      </c>
      <c r="G17" s="115" t="s">
        <v>461</v>
      </c>
      <c r="H17" s="116" t="s">
        <v>526</v>
      </c>
      <c r="I17" s="117"/>
      <c r="J17" s="117"/>
      <c r="K17" s="117">
        <v>1.5</v>
      </c>
      <c r="L17" s="117">
        <v>1</v>
      </c>
      <c r="M17" s="117">
        <v>1.5</v>
      </c>
      <c r="N17" s="117">
        <v>1.5</v>
      </c>
      <c r="O17" s="117">
        <v>1</v>
      </c>
      <c r="P17" s="117"/>
      <c r="Q17" s="117">
        <v>1.5</v>
      </c>
      <c r="R17" s="117">
        <v>1.5</v>
      </c>
      <c r="S17" s="117">
        <v>1</v>
      </c>
      <c r="T17" s="117">
        <v>1.5</v>
      </c>
      <c r="U17" s="117">
        <v>1.5</v>
      </c>
      <c r="V17" s="117">
        <v>1</v>
      </c>
      <c r="W17" s="117"/>
      <c r="X17" s="117">
        <v>0.5</v>
      </c>
      <c r="Y17" s="117">
        <v>1</v>
      </c>
      <c r="Z17" s="117">
        <v>1</v>
      </c>
      <c r="AA17" s="117">
        <v>1.5</v>
      </c>
      <c r="AB17" s="117">
        <v>1.5</v>
      </c>
      <c r="AC17" s="117"/>
      <c r="AD17" s="117"/>
      <c r="AE17" s="117">
        <v>1</v>
      </c>
      <c r="AF17" s="117">
        <v>1.5</v>
      </c>
      <c r="AG17" s="117">
        <v>1</v>
      </c>
      <c r="AH17" s="117">
        <v>1.5</v>
      </c>
      <c r="AI17" s="117">
        <v>1</v>
      </c>
      <c r="AJ17" s="117">
        <v>1</v>
      </c>
      <c r="AK17" s="117"/>
      <c r="AL17" s="117">
        <v>1</v>
      </c>
      <c r="AM17" s="117">
        <v>1.5</v>
      </c>
      <c r="AN17" s="118">
        <f t="shared" si="2"/>
        <v>29.5</v>
      </c>
      <c r="AO17" s="114">
        <v>160000</v>
      </c>
      <c r="AP17" s="119">
        <f t="shared" si="3"/>
        <v>4720000</v>
      </c>
    </row>
    <row r="18" spans="1:42" ht="24.9" customHeight="1" x14ac:dyDescent="0.4">
      <c r="A18" s="111">
        <v>13</v>
      </c>
      <c r="B18" s="112" t="s">
        <v>310</v>
      </c>
      <c r="C18" s="113" t="s">
        <v>311</v>
      </c>
      <c r="D18" s="160" t="s">
        <v>614</v>
      </c>
      <c r="E18" s="156" t="s">
        <v>312</v>
      </c>
      <c r="F18" s="122" t="s">
        <v>313</v>
      </c>
      <c r="G18" s="115" t="s">
        <v>310</v>
      </c>
      <c r="H18" s="116" t="s">
        <v>314</v>
      </c>
      <c r="I18" s="117"/>
      <c r="J18" s="117"/>
      <c r="K18" s="117">
        <v>1.5</v>
      </c>
      <c r="L18" s="117">
        <v>1</v>
      </c>
      <c r="M18" s="117">
        <v>1.5</v>
      </c>
      <c r="N18" s="117">
        <v>1.5</v>
      </c>
      <c r="O18" s="117">
        <v>1</v>
      </c>
      <c r="P18" s="117"/>
      <c r="Q18" s="117">
        <v>1.5</v>
      </c>
      <c r="R18" s="117">
        <v>1.5</v>
      </c>
      <c r="S18" s="117">
        <v>1</v>
      </c>
      <c r="T18" s="117">
        <v>1.5</v>
      </c>
      <c r="U18" s="117">
        <v>1.5</v>
      </c>
      <c r="V18" s="117">
        <v>1</v>
      </c>
      <c r="W18" s="117"/>
      <c r="X18" s="117">
        <v>1</v>
      </c>
      <c r="Y18" s="117">
        <v>1</v>
      </c>
      <c r="Z18" s="117">
        <v>1</v>
      </c>
      <c r="AA18" s="117">
        <v>1.5</v>
      </c>
      <c r="AB18" s="117">
        <v>1.5</v>
      </c>
      <c r="AC18" s="117">
        <v>1</v>
      </c>
      <c r="AD18" s="117"/>
      <c r="AE18" s="117">
        <v>1</v>
      </c>
      <c r="AF18" s="117">
        <v>1.5</v>
      </c>
      <c r="AG18" s="117">
        <v>1</v>
      </c>
      <c r="AH18" s="117">
        <v>1.5</v>
      </c>
      <c r="AI18" s="117">
        <v>1</v>
      </c>
      <c r="AJ18" s="117">
        <v>0.5</v>
      </c>
      <c r="AK18" s="117"/>
      <c r="AL18" s="117">
        <v>1</v>
      </c>
      <c r="AM18" s="117">
        <v>1.5</v>
      </c>
      <c r="AN18" s="118">
        <f t="shared" si="2"/>
        <v>30.5</v>
      </c>
      <c r="AO18" s="114">
        <v>210000</v>
      </c>
      <c r="AP18" s="119">
        <f t="shared" si="3"/>
        <v>6405000</v>
      </c>
    </row>
    <row r="19" spans="1:42" ht="24.9" customHeight="1" x14ac:dyDescent="0.4">
      <c r="A19" s="111">
        <v>14</v>
      </c>
      <c r="B19" s="112" t="s">
        <v>363</v>
      </c>
      <c r="C19" s="113" t="s">
        <v>369</v>
      </c>
      <c r="D19" s="38" t="s">
        <v>617</v>
      </c>
      <c r="E19" s="38" t="s">
        <v>387</v>
      </c>
      <c r="F19" s="122" t="s">
        <v>236</v>
      </c>
      <c r="G19" s="115" t="s">
        <v>363</v>
      </c>
      <c r="H19" s="116" t="s">
        <v>380</v>
      </c>
      <c r="I19" s="117"/>
      <c r="J19" s="117"/>
      <c r="K19" s="117">
        <v>1.5</v>
      </c>
      <c r="L19" s="117"/>
      <c r="M19" s="117">
        <v>1.5</v>
      </c>
      <c r="N19" s="117">
        <v>1.5</v>
      </c>
      <c r="O19" s="117"/>
      <c r="P19" s="117"/>
      <c r="Q19" s="117"/>
      <c r="R19" s="117">
        <v>1.5</v>
      </c>
      <c r="S19" s="117">
        <v>1</v>
      </c>
      <c r="T19" s="117">
        <v>1.5</v>
      </c>
      <c r="U19" s="117">
        <v>1.5</v>
      </c>
      <c r="V19" s="117">
        <v>1</v>
      </c>
      <c r="W19" s="117"/>
      <c r="X19" s="117">
        <v>1</v>
      </c>
      <c r="Y19" s="117">
        <v>1</v>
      </c>
      <c r="Z19" s="117">
        <v>1</v>
      </c>
      <c r="AA19" s="117">
        <v>1.5</v>
      </c>
      <c r="AB19" s="117">
        <v>1.5</v>
      </c>
      <c r="AC19" s="117">
        <v>1</v>
      </c>
      <c r="AD19" s="117"/>
      <c r="AE19" s="117">
        <v>1</v>
      </c>
      <c r="AF19" s="117">
        <v>1.5</v>
      </c>
      <c r="AG19" s="117">
        <v>1</v>
      </c>
      <c r="AH19" s="117">
        <v>1.5</v>
      </c>
      <c r="AI19" s="117">
        <v>1</v>
      </c>
      <c r="AJ19" s="117">
        <v>1</v>
      </c>
      <c r="AK19" s="117"/>
      <c r="AL19" s="117">
        <v>1</v>
      </c>
      <c r="AM19" s="117">
        <v>1.5</v>
      </c>
      <c r="AN19" s="118">
        <f t="shared" si="2"/>
        <v>27.5</v>
      </c>
      <c r="AO19" s="114">
        <v>170000</v>
      </c>
      <c r="AP19" s="119">
        <f t="shared" si="3"/>
        <v>4675000</v>
      </c>
    </row>
    <row r="20" spans="1:42" ht="24.9" customHeight="1" x14ac:dyDescent="0.4">
      <c r="A20" s="111">
        <v>15</v>
      </c>
      <c r="B20" s="112" t="s">
        <v>315</v>
      </c>
      <c r="C20" s="113" t="s">
        <v>316</v>
      </c>
      <c r="D20" s="38" t="s">
        <v>516</v>
      </c>
      <c r="E20" s="38" t="s">
        <v>388</v>
      </c>
      <c r="F20" s="122" t="s">
        <v>240</v>
      </c>
      <c r="G20" s="115" t="s">
        <v>315</v>
      </c>
      <c r="H20" s="116" t="s">
        <v>317</v>
      </c>
      <c r="I20" s="117"/>
      <c r="J20" s="117"/>
      <c r="K20" s="117">
        <v>1.5</v>
      </c>
      <c r="L20" s="117"/>
      <c r="M20" s="117">
        <v>1.5</v>
      </c>
      <c r="N20" s="117">
        <v>1.5</v>
      </c>
      <c r="O20" s="117">
        <v>1</v>
      </c>
      <c r="P20" s="117"/>
      <c r="Q20" s="117">
        <v>1.5</v>
      </c>
      <c r="R20" s="117">
        <v>1.5</v>
      </c>
      <c r="S20" s="117">
        <v>1</v>
      </c>
      <c r="T20" s="117">
        <v>1.5</v>
      </c>
      <c r="U20" s="117">
        <v>1.5</v>
      </c>
      <c r="V20" s="117">
        <v>1</v>
      </c>
      <c r="W20" s="117"/>
      <c r="X20" s="117">
        <v>1</v>
      </c>
      <c r="Y20" s="117">
        <v>1</v>
      </c>
      <c r="Z20" s="117">
        <v>1</v>
      </c>
      <c r="AA20" s="117">
        <v>1</v>
      </c>
      <c r="AB20" s="117"/>
      <c r="AC20" s="117">
        <v>1</v>
      </c>
      <c r="AD20" s="117"/>
      <c r="AE20" s="117">
        <v>1</v>
      </c>
      <c r="AF20" s="117">
        <v>1.5</v>
      </c>
      <c r="AG20" s="117">
        <v>1</v>
      </c>
      <c r="AH20" s="117">
        <v>1.5</v>
      </c>
      <c r="AI20" s="117">
        <v>1</v>
      </c>
      <c r="AJ20" s="117">
        <v>1</v>
      </c>
      <c r="AK20" s="117"/>
      <c r="AL20" s="117">
        <v>1</v>
      </c>
      <c r="AM20" s="117">
        <v>1.5</v>
      </c>
      <c r="AN20" s="118">
        <f t="shared" si="2"/>
        <v>28</v>
      </c>
      <c r="AO20" s="114">
        <v>250000</v>
      </c>
      <c r="AP20" s="119">
        <f t="shared" si="3"/>
        <v>7000000</v>
      </c>
    </row>
    <row r="21" spans="1:42" ht="24.9" customHeight="1" x14ac:dyDescent="0.4">
      <c r="A21" s="111">
        <v>16</v>
      </c>
      <c r="B21" s="112" t="s">
        <v>462</v>
      </c>
      <c r="C21" s="113" t="s">
        <v>494</v>
      </c>
      <c r="D21" s="38" t="s">
        <v>238</v>
      </c>
      <c r="E21" s="38" t="s">
        <v>562</v>
      </c>
      <c r="F21" s="122" t="s">
        <v>313</v>
      </c>
      <c r="G21" s="115" t="s">
        <v>462</v>
      </c>
      <c r="H21" s="116" t="s">
        <v>527</v>
      </c>
      <c r="I21" s="117"/>
      <c r="J21" s="117"/>
      <c r="K21" s="117">
        <v>1.5</v>
      </c>
      <c r="L21" s="117">
        <v>1</v>
      </c>
      <c r="M21" s="117">
        <v>1.5</v>
      </c>
      <c r="N21" s="117">
        <v>1.5</v>
      </c>
      <c r="O21" s="117">
        <v>1</v>
      </c>
      <c r="P21" s="117"/>
      <c r="Q21" s="117">
        <v>1.5</v>
      </c>
      <c r="R21" s="117">
        <v>1.5</v>
      </c>
      <c r="S21" s="117">
        <v>1</v>
      </c>
      <c r="T21" s="117">
        <v>1.5</v>
      </c>
      <c r="U21" s="117">
        <v>1.5</v>
      </c>
      <c r="V21" s="117">
        <v>1</v>
      </c>
      <c r="W21" s="117"/>
      <c r="X21" s="117">
        <v>1</v>
      </c>
      <c r="Y21" s="117">
        <v>1</v>
      </c>
      <c r="Z21" s="117">
        <v>1</v>
      </c>
      <c r="AA21" s="117">
        <v>1.5</v>
      </c>
      <c r="AB21" s="117">
        <v>1.5</v>
      </c>
      <c r="AC21" s="117">
        <v>0.875</v>
      </c>
      <c r="AD21" s="117"/>
      <c r="AE21" s="117">
        <v>1</v>
      </c>
      <c r="AF21" s="117">
        <v>1.5</v>
      </c>
      <c r="AG21" s="117">
        <v>1</v>
      </c>
      <c r="AH21" s="117">
        <v>1.5</v>
      </c>
      <c r="AI21" s="117">
        <v>1</v>
      </c>
      <c r="AJ21" s="117">
        <v>1</v>
      </c>
      <c r="AK21" s="117"/>
      <c r="AL21" s="117">
        <v>1</v>
      </c>
      <c r="AM21" s="117">
        <v>1.5</v>
      </c>
      <c r="AN21" s="118">
        <f t="shared" si="2"/>
        <v>30.875</v>
      </c>
      <c r="AO21" s="114">
        <v>220000</v>
      </c>
      <c r="AP21" s="119">
        <f t="shared" si="3"/>
        <v>6792500</v>
      </c>
    </row>
    <row r="22" spans="1:42" ht="24.9" customHeight="1" x14ac:dyDescent="0.4">
      <c r="A22" s="111">
        <v>17</v>
      </c>
      <c r="B22" s="112" t="s">
        <v>602</v>
      </c>
      <c r="C22" s="113" t="s">
        <v>609</v>
      </c>
      <c r="D22" s="38" t="s">
        <v>617</v>
      </c>
      <c r="E22" s="38" t="s">
        <v>623</v>
      </c>
      <c r="F22" s="122" t="s">
        <v>236</v>
      </c>
      <c r="G22" s="115" t="s">
        <v>602</v>
      </c>
      <c r="H22" s="116" t="s">
        <v>630</v>
      </c>
      <c r="I22" s="117"/>
      <c r="J22" s="117"/>
      <c r="K22" s="117"/>
      <c r="L22" s="117">
        <v>0.75</v>
      </c>
      <c r="M22" s="117"/>
      <c r="N22" s="117">
        <v>1</v>
      </c>
      <c r="O22" s="117">
        <v>0.875</v>
      </c>
      <c r="P22" s="117"/>
      <c r="Q22" s="117">
        <v>1.25</v>
      </c>
      <c r="R22" s="117">
        <v>1.5</v>
      </c>
      <c r="S22" s="117">
        <v>1</v>
      </c>
      <c r="T22" s="117">
        <v>1.5</v>
      </c>
      <c r="U22" s="117">
        <v>1.5</v>
      </c>
      <c r="V22" s="117">
        <v>1</v>
      </c>
      <c r="W22" s="117"/>
      <c r="X22" s="117">
        <v>1</v>
      </c>
      <c r="Y22" s="117">
        <v>1</v>
      </c>
      <c r="Z22" s="117">
        <v>1</v>
      </c>
      <c r="AA22" s="117">
        <v>0.5</v>
      </c>
      <c r="AB22" s="117">
        <v>1.5</v>
      </c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8">
        <f t="shared" si="2"/>
        <v>15.375</v>
      </c>
      <c r="AO22" s="114">
        <v>180000</v>
      </c>
      <c r="AP22" s="119">
        <f t="shared" si="3"/>
        <v>2767500</v>
      </c>
    </row>
    <row r="23" spans="1:42" ht="24.9" customHeight="1" x14ac:dyDescent="0.4">
      <c r="A23" s="111">
        <v>18</v>
      </c>
      <c r="B23" s="112" t="s">
        <v>463</v>
      </c>
      <c r="C23" s="113" t="s">
        <v>495</v>
      </c>
      <c r="D23" s="38" t="s">
        <v>235</v>
      </c>
      <c r="E23" s="38" t="s">
        <v>563</v>
      </c>
      <c r="F23" s="124" t="s">
        <v>337</v>
      </c>
      <c r="G23" s="115" t="s">
        <v>463</v>
      </c>
      <c r="H23" s="116" t="s">
        <v>528</v>
      </c>
      <c r="I23" s="117"/>
      <c r="J23" s="117"/>
      <c r="K23" s="117">
        <v>1.5</v>
      </c>
      <c r="L23" s="117">
        <v>1</v>
      </c>
      <c r="M23" s="117">
        <v>1.5</v>
      </c>
      <c r="N23" s="117">
        <v>1.5</v>
      </c>
      <c r="O23" s="117">
        <v>0.5</v>
      </c>
      <c r="P23" s="117"/>
      <c r="Q23" s="117">
        <v>1.5</v>
      </c>
      <c r="R23" s="117">
        <v>1.5</v>
      </c>
      <c r="S23" s="117">
        <v>1</v>
      </c>
      <c r="T23" s="117">
        <v>1.5</v>
      </c>
      <c r="U23" s="117">
        <v>1.5</v>
      </c>
      <c r="V23" s="117"/>
      <c r="W23" s="117"/>
      <c r="X23" s="117">
        <v>1</v>
      </c>
      <c r="Y23" s="117">
        <v>1</v>
      </c>
      <c r="Z23" s="117">
        <v>1</v>
      </c>
      <c r="AA23" s="117">
        <v>1.5</v>
      </c>
      <c r="AB23" s="117">
        <v>1.5</v>
      </c>
      <c r="AC23" s="117"/>
      <c r="AD23" s="117"/>
      <c r="AE23" s="117">
        <v>1</v>
      </c>
      <c r="AF23" s="117">
        <v>1.5</v>
      </c>
      <c r="AG23" s="117">
        <v>1</v>
      </c>
      <c r="AH23" s="117">
        <v>1.5</v>
      </c>
      <c r="AI23" s="117">
        <v>1</v>
      </c>
      <c r="AJ23" s="117">
        <v>1</v>
      </c>
      <c r="AK23" s="117"/>
      <c r="AL23" s="117">
        <v>1</v>
      </c>
      <c r="AM23" s="117">
        <v>1.5</v>
      </c>
      <c r="AN23" s="118">
        <f t="shared" si="2"/>
        <v>28.5</v>
      </c>
      <c r="AO23" s="114">
        <v>160000</v>
      </c>
      <c r="AP23" s="119">
        <f t="shared" si="3"/>
        <v>4560000</v>
      </c>
    </row>
    <row r="24" spans="1:42" ht="24.9" customHeight="1" x14ac:dyDescent="0.4">
      <c r="A24" s="111">
        <v>19</v>
      </c>
      <c r="B24" s="112" t="s">
        <v>464</v>
      </c>
      <c r="C24" s="113" t="s">
        <v>496</v>
      </c>
      <c r="D24" s="38" t="s">
        <v>235</v>
      </c>
      <c r="E24" s="38" t="s">
        <v>564</v>
      </c>
      <c r="F24" s="122" t="s">
        <v>401</v>
      </c>
      <c r="G24" s="115" t="s">
        <v>464</v>
      </c>
      <c r="H24" s="116" t="s">
        <v>529</v>
      </c>
      <c r="I24" s="117"/>
      <c r="J24" s="117"/>
      <c r="K24" s="117">
        <v>1.5</v>
      </c>
      <c r="L24" s="117">
        <v>1</v>
      </c>
      <c r="M24" s="117">
        <v>1.5</v>
      </c>
      <c r="N24" s="117">
        <v>1.5</v>
      </c>
      <c r="O24" s="117">
        <v>1</v>
      </c>
      <c r="P24" s="117"/>
      <c r="Q24" s="117">
        <v>1.5</v>
      </c>
      <c r="R24" s="117">
        <v>1.5</v>
      </c>
      <c r="S24" s="117">
        <v>1</v>
      </c>
      <c r="T24" s="117">
        <v>1.5</v>
      </c>
      <c r="U24" s="117">
        <v>1.5</v>
      </c>
      <c r="V24" s="117">
        <v>1</v>
      </c>
      <c r="W24" s="117"/>
      <c r="X24" s="117">
        <v>1</v>
      </c>
      <c r="Y24" s="117">
        <v>1</v>
      </c>
      <c r="Z24" s="117">
        <v>1</v>
      </c>
      <c r="AA24" s="117">
        <v>1.5</v>
      </c>
      <c r="AB24" s="117">
        <v>1.5</v>
      </c>
      <c r="AC24" s="117"/>
      <c r="AD24" s="117"/>
      <c r="AE24" s="117">
        <v>1</v>
      </c>
      <c r="AF24" s="117">
        <v>1.5</v>
      </c>
      <c r="AG24" s="117">
        <v>1</v>
      </c>
      <c r="AH24" s="117">
        <v>1.5</v>
      </c>
      <c r="AI24" s="117">
        <v>1</v>
      </c>
      <c r="AJ24" s="117">
        <v>1</v>
      </c>
      <c r="AK24" s="117"/>
      <c r="AL24" s="117">
        <v>1</v>
      </c>
      <c r="AM24" s="117">
        <v>1.5</v>
      </c>
      <c r="AN24" s="118">
        <f t="shared" ref="AN24:AN37" si="4">SUM(I24:AM24)</f>
        <v>30</v>
      </c>
      <c r="AO24" s="114">
        <v>160000</v>
      </c>
      <c r="AP24" s="119">
        <f t="shared" ref="AP24:AP37" si="5">AN24*AO24</f>
        <v>4800000</v>
      </c>
    </row>
    <row r="25" spans="1:42" ht="24.9" customHeight="1" x14ac:dyDescent="0.4">
      <c r="A25" s="111">
        <v>20</v>
      </c>
      <c r="B25" s="112" t="s">
        <v>364</v>
      </c>
      <c r="C25" s="113" t="s">
        <v>370</v>
      </c>
      <c r="D25" s="160" t="s">
        <v>235</v>
      </c>
      <c r="E25" s="156" t="s">
        <v>375</v>
      </c>
      <c r="F25" s="122" t="s">
        <v>236</v>
      </c>
      <c r="G25" s="115" t="s">
        <v>364</v>
      </c>
      <c r="H25" s="116" t="s">
        <v>381</v>
      </c>
      <c r="I25" s="117"/>
      <c r="J25" s="117"/>
      <c r="K25" s="117">
        <v>1.5</v>
      </c>
      <c r="L25" s="117">
        <v>1</v>
      </c>
      <c r="M25" s="117">
        <v>1.5</v>
      </c>
      <c r="N25" s="117">
        <v>1.5</v>
      </c>
      <c r="O25" s="117">
        <v>1</v>
      </c>
      <c r="P25" s="117"/>
      <c r="Q25" s="117">
        <v>1.5</v>
      </c>
      <c r="R25" s="117">
        <v>1.5</v>
      </c>
      <c r="S25" s="117">
        <v>1</v>
      </c>
      <c r="T25" s="117">
        <v>1.5</v>
      </c>
      <c r="U25" s="117"/>
      <c r="V25" s="117">
        <v>1</v>
      </c>
      <c r="W25" s="117"/>
      <c r="X25" s="117">
        <v>1</v>
      </c>
      <c r="Y25" s="117">
        <v>1</v>
      </c>
      <c r="Z25" s="117">
        <v>1</v>
      </c>
      <c r="AA25" s="117">
        <v>1.5</v>
      </c>
      <c r="AB25" s="117">
        <v>1.5</v>
      </c>
      <c r="AC25" s="117">
        <v>1</v>
      </c>
      <c r="AD25" s="117"/>
      <c r="AE25" s="117">
        <v>1</v>
      </c>
      <c r="AF25" s="117">
        <v>0.5</v>
      </c>
      <c r="AG25" s="117">
        <v>1</v>
      </c>
      <c r="AH25" s="117">
        <v>1.5</v>
      </c>
      <c r="AI25" s="117">
        <v>1</v>
      </c>
      <c r="AJ25" s="117">
        <v>0.5</v>
      </c>
      <c r="AK25" s="117"/>
      <c r="AL25" s="117">
        <v>1</v>
      </c>
      <c r="AM25" s="117">
        <v>1.5</v>
      </c>
      <c r="AN25" s="118">
        <f t="shared" si="4"/>
        <v>28</v>
      </c>
      <c r="AO25" s="114">
        <v>140000</v>
      </c>
      <c r="AP25" s="119">
        <f t="shared" si="5"/>
        <v>3920000</v>
      </c>
    </row>
    <row r="26" spans="1:42" ht="24.9" customHeight="1" x14ac:dyDescent="0.4">
      <c r="A26" s="111">
        <v>21</v>
      </c>
      <c r="B26" s="112" t="s">
        <v>603</v>
      </c>
      <c r="C26" s="113" t="s">
        <v>610</v>
      </c>
      <c r="D26" s="38" t="s">
        <v>617</v>
      </c>
      <c r="E26" s="156" t="s">
        <v>624</v>
      </c>
      <c r="F26" s="122" t="s">
        <v>313</v>
      </c>
      <c r="G26" s="115" t="s">
        <v>603</v>
      </c>
      <c r="H26" s="116" t="s">
        <v>631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>
        <v>0.75</v>
      </c>
      <c r="S26" s="117"/>
      <c r="T26" s="117">
        <v>1</v>
      </c>
      <c r="U26" s="117">
        <v>1.5</v>
      </c>
      <c r="V26" s="117"/>
      <c r="W26" s="117"/>
      <c r="X26" s="117">
        <v>1</v>
      </c>
      <c r="Y26" s="117">
        <v>1</v>
      </c>
      <c r="Z26" s="117"/>
      <c r="AA26" s="117">
        <v>1</v>
      </c>
      <c r="AB26" s="117"/>
      <c r="AC26" s="117">
        <v>1</v>
      </c>
      <c r="AD26" s="117"/>
      <c r="AE26" s="117">
        <v>1</v>
      </c>
      <c r="AF26" s="117">
        <v>1</v>
      </c>
      <c r="AG26" s="117">
        <v>1</v>
      </c>
      <c r="AH26" s="117">
        <v>1.5</v>
      </c>
      <c r="AI26" s="117">
        <v>1</v>
      </c>
      <c r="AJ26" s="117">
        <v>1</v>
      </c>
      <c r="AK26" s="117"/>
      <c r="AL26" s="117">
        <v>1</v>
      </c>
      <c r="AM26" s="117">
        <v>1.5</v>
      </c>
      <c r="AN26" s="118">
        <f t="shared" si="4"/>
        <v>16.25</v>
      </c>
      <c r="AO26" s="114">
        <v>170000</v>
      </c>
      <c r="AP26" s="119">
        <f t="shared" si="5"/>
        <v>2762500</v>
      </c>
    </row>
    <row r="27" spans="1:42" ht="24.9" customHeight="1" x14ac:dyDescent="0.4">
      <c r="A27" s="111">
        <v>22</v>
      </c>
      <c r="B27" s="112" t="s">
        <v>318</v>
      </c>
      <c r="C27" s="113" t="s">
        <v>319</v>
      </c>
      <c r="D27" s="160" t="s">
        <v>614</v>
      </c>
      <c r="E27" s="156" t="s">
        <v>320</v>
      </c>
      <c r="F27" s="122" t="s">
        <v>239</v>
      </c>
      <c r="G27" s="115" t="s">
        <v>318</v>
      </c>
      <c r="H27" s="116" t="s">
        <v>321</v>
      </c>
      <c r="I27" s="117"/>
      <c r="J27" s="117"/>
      <c r="K27" s="117">
        <v>1.5</v>
      </c>
      <c r="L27" s="117"/>
      <c r="M27" s="117">
        <v>1.5</v>
      </c>
      <c r="N27" s="117">
        <v>1.5</v>
      </c>
      <c r="O27" s="117">
        <v>1</v>
      </c>
      <c r="P27" s="117"/>
      <c r="Q27" s="117">
        <v>1.5</v>
      </c>
      <c r="R27" s="117">
        <v>1.5</v>
      </c>
      <c r="S27" s="117">
        <v>1</v>
      </c>
      <c r="T27" s="117">
        <v>1.5</v>
      </c>
      <c r="U27" s="117">
        <v>1.5</v>
      </c>
      <c r="V27" s="117">
        <v>1</v>
      </c>
      <c r="W27" s="117"/>
      <c r="X27" s="117">
        <v>1</v>
      </c>
      <c r="Y27" s="117">
        <v>1</v>
      </c>
      <c r="Z27" s="117">
        <v>1</v>
      </c>
      <c r="AA27" s="117">
        <v>1.5</v>
      </c>
      <c r="AB27" s="117">
        <v>1.5</v>
      </c>
      <c r="AC27" s="117">
        <v>0.5</v>
      </c>
      <c r="AD27" s="117"/>
      <c r="AE27" s="117">
        <v>1</v>
      </c>
      <c r="AF27" s="117">
        <v>1.5</v>
      </c>
      <c r="AG27" s="117">
        <v>1</v>
      </c>
      <c r="AH27" s="117">
        <v>1.5</v>
      </c>
      <c r="AI27" s="117">
        <v>1</v>
      </c>
      <c r="AJ27" s="117">
        <v>1</v>
      </c>
      <c r="AK27" s="117"/>
      <c r="AL27" s="117">
        <v>1</v>
      </c>
      <c r="AM27" s="117">
        <v>1.5</v>
      </c>
      <c r="AN27" s="118">
        <f t="shared" si="4"/>
        <v>29.5</v>
      </c>
      <c r="AO27" s="114">
        <v>210000</v>
      </c>
      <c r="AP27" s="119">
        <f t="shared" si="5"/>
        <v>6195000</v>
      </c>
    </row>
    <row r="28" spans="1:42" ht="24.9" customHeight="1" x14ac:dyDescent="0.4">
      <c r="A28" s="111">
        <v>23</v>
      </c>
      <c r="B28" s="112" t="s">
        <v>322</v>
      </c>
      <c r="C28" s="113" t="s">
        <v>323</v>
      </c>
      <c r="D28" s="38" t="s">
        <v>618</v>
      </c>
      <c r="E28" s="156" t="s">
        <v>324</v>
      </c>
      <c r="F28" s="122" t="s">
        <v>236</v>
      </c>
      <c r="G28" s="115" t="s">
        <v>322</v>
      </c>
      <c r="H28" s="116" t="s">
        <v>325</v>
      </c>
      <c r="I28" s="117"/>
      <c r="J28" s="117"/>
      <c r="K28" s="117">
        <v>1.5</v>
      </c>
      <c r="L28" s="117">
        <v>1</v>
      </c>
      <c r="M28" s="117">
        <v>1.5</v>
      </c>
      <c r="N28" s="117">
        <v>1.5</v>
      </c>
      <c r="O28" s="117">
        <v>1</v>
      </c>
      <c r="P28" s="117"/>
      <c r="Q28" s="117">
        <v>1.5</v>
      </c>
      <c r="R28" s="117">
        <v>1.5</v>
      </c>
      <c r="S28" s="117">
        <v>0.375</v>
      </c>
      <c r="T28" s="117">
        <v>1.5</v>
      </c>
      <c r="U28" s="117">
        <v>0.625</v>
      </c>
      <c r="V28" s="117">
        <v>1</v>
      </c>
      <c r="W28" s="117"/>
      <c r="X28" s="117">
        <v>1</v>
      </c>
      <c r="Y28" s="117">
        <v>1</v>
      </c>
      <c r="Z28" s="117">
        <v>1</v>
      </c>
      <c r="AA28" s="117">
        <v>1.5</v>
      </c>
      <c r="AB28" s="117">
        <v>1.5</v>
      </c>
      <c r="AC28" s="117">
        <v>1</v>
      </c>
      <c r="AD28" s="117"/>
      <c r="AE28" s="117">
        <v>1</v>
      </c>
      <c r="AF28" s="117">
        <v>1.5</v>
      </c>
      <c r="AG28" s="117">
        <v>1</v>
      </c>
      <c r="AH28" s="117">
        <v>1.5</v>
      </c>
      <c r="AI28" s="117">
        <v>1</v>
      </c>
      <c r="AJ28" s="117">
        <v>1</v>
      </c>
      <c r="AK28" s="117"/>
      <c r="AL28" s="117">
        <v>1</v>
      </c>
      <c r="AM28" s="117">
        <v>1.5</v>
      </c>
      <c r="AN28" s="118">
        <f t="shared" si="4"/>
        <v>29.5</v>
      </c>
      <c r="AO28" s="114">
        <v>190000</v>
      </c>
      <c r="AP28" s="119">
        <f t="shared" si="5"/>
        <v>5605000</v>
      </c>
    </row>
    <row r="29" spans="1:42" ht="24.9" customHeight="1" x14ac:dyDescent="0.4">
      <c r="A29" s="111">
        <v>24</v>
      </c>
      <c r="B29" s="112" t="s">
        <v>465</v>
      </c>
      <c r="C29" s="113" t="s">
        <v>497</v>
      </c>
      <c r="D29" s="38" t="s">
        <v>517</v>
      </c>
      <c r="E29" s="38" t="s">
        <v>565</v>
      </c>
      <c r="F29" s="124" t="s">
        <v>401</v>
      </c>
      <c r="G29" s="115" t="s">
        <v>465</v>
      </c>
      <c r="H29" s="116" t="s">
        <v>530</v>
      </c>
      <c r="I29" s="117"/>
      <c r="J29" s="117"/>
      <c r="K29" s="117">
        <v>1.5</v>
      </c>
      <c r="L29" s="117">
        <v>1</v>
      </c>
      <c r="M29" s="117">
        <v>1.5</v>
      </c>
      <c r="N29" s="117">
        <v>1.5</v>
      </c>
      <c r="O29" s="117">
        <v>1</v>
      </c>
      <c r="P29" s="117"/>
      <c r="Q29" s="117">
        <v>1.5</v>
      </c>
      <c r="R29" s="117">
        <v>1.5</v>
      </c>
      <c r="S29" s="117">
        <v>1</v>
      </c>
      <c r="T29" s="117">
        <v>1.5</v>
      </c>
      <c r="U29" s="117">
        <v>1.5</v>
      </c>
      <c r="V29" s="117"/>
      <c r="W29" s="117"/>
      <c r="X29" s="117">
        <v>1</v>
      </c>
      <c r="Y29" s="117">
        <v>1</v>
      </c>
      <c r="Z29" s="117">
        <v>1</v>
      </c>
      <c r="AA29" s="117">
        <v>1.5</v>
      </c>
      <c r="AB29" s="117">
        <v>1.5</v>
      </c>
      <c r="AC29" s="117">
        <v>1</v>
      </c>
      <c r="AD29" s="117"/>
      <c r="AE29" s="117">
        <v>1</v>
      </c>
      <c r="AF29" s="117">
        <v>1.5</v>
      </c>
      <c r="AG29" s="117"/>
      <c r="AH29" s="117"/>
      <c r="AI29" s="117"/>
      <c r="AJ29" s="117"/>
      <c r="AK29" s="117"/>
      <c r="AL29" s="117"/>
      <c r="AM29" s="117"/>
      <c r="AN29" s="118">
        <f t="shared" si="4"/>
        <v>23</v>
      </c>
      <c r="AO29" s="114">
        <v>180000</v>
      </c>
      <c r="AP29" s="119">
        <f t="shared" si="5"/>
        <v>4140000</v>
      </c>
    </row>
    <row r="30" spans="1:42" ht="24.9" customHeight="1" x14ac:dyDescent="0.4">
      <c r="A30" s="111">
        <v>25</v>
      </c>
      <c r="B30" s="112" t="s">
        <v>604</v>
      </c>
      <c r="C30" s="113" t="s">
        <v>611</v>
      </c>
      <c r="D30" s="38" t="s">
        <v>617</v>
      </c>
      <c r="E30" s="38" t="s">
        <v>625</v>
      </c>
      <c r="F30" s="122" t="s">
        <v>236</v>
      </c>
      <c r="G30" s="115" t="s">
        <v>604</v>
      </c>
      <c r="H30" s="116" t="s">
        <v>632</v>
      </c>
      <c r="I30" s="117"/>
      <c r="J30" s="117"/>
      <c r="K30" s="117"/>
      <c r="L30" s="117">
        <v>0.75</v>
      </c>
      <c r="M30" s="117"/>
      <c r="N30" s="117">
        <v>1</v>
      </c>
      <c r="O30" s="117">
        <v>1</v>
      </c>
      <c r="P30" s="117"/>
      <c r="Q30" s="117">
        <v>1.5</v>
      </c>
      <c r="R30" s="117">
        <v>1.5</v>
      </c>
      <c r="S30" s="117">
        <v>1</v>
      </c>
      <c r="T30" s="117">
        <v>1.5</v>
      </c>
      <c r="U30" s="117">
        <v>1.5</v>
      </c>
      <c r="V30" s="117">
        <v>1</v>
      </c>
      <c r="W30" s="117"/>
      <c r="X30" s="117">
        <v>1</v>
      </c>
      <c r="Y30" s="117">
        <v>1</v>
      </c>
      <c r="Z30" s="117">
        <v>1</v>
      </c>
      <c r="AA30" s="117">
        <v>1.5</v>
      </c>
      <c r="AB30" s="117">
        <v>1.5</v>
      </c>
      <c r="AC30" s="117"/>
      <c r="AD30" s="117"/>
      <c r="AE30" s="117">
        <v>1</v>
      </c>
      <c r="AF30" s="117">
        <v>1.5</v>
      </c>
      <c r="AG30" s="117">
        <v>1</v>
      </c>
      <c r="AH30" s="117">
        <v>1.5</v>
      </c>
      <c r="AI30" s="117">
        <v>1</v>
      </c>
      <c r="AJ30" s="117">
        <v>1</v>
      </c>
      <c r="AK30" s="117"/>
      <c r="AL30" s="117">
        <v>1</v>
      </c>
      <c r="AM30" s="117">
        <v>1.5</v>
      </c>
      <c r="AN30" s="118">
        <f t="shared" si="4"/>
        <v>26.25</v>
      </c>
      <c r="AO30" s="114">
        <v>170000</v>
      </c>
      <c r="AP30" s="119">
        <f t="shared" si="5"/>
        <v>4462500</v>
      </c>
    </row>
    <row r="31" spans="1:42" ht="24.9" customHeight="1" x14ac:dyDescent="0.4">
      <c r="A31" s="111">
        <v>26</v>
      </c>
      <c r="B31" s="112" t="s">
        <v>466</v>
      </c>
      <c r="C31" s="113" t="s">
        <v>498</v>
      </c>
      <c r="D31" s="38" t="s">
        <v>237</v>
      </c>
      <c r="E31" s="156" t="s">
        <v>566</v>
      </c>
      <c r="F31" s="124" t="s">
        <v>240</v>
      </c>
      <c r="G31" s="115" t="s">
        <v>466</v>
      </c>
      <c r="H31" s="116" t="s">
        <v>531</v>
      </c>
      <c r="I31" s="117"/>
      <c r="J31" s="117"/>
      <c r="K31" s="117">
        <v>1.5</v>
      </c>
      <c r="L31" s="117">
        <v>0.5</v>
      </c>
      <c r="M31" s="117">
        <v>1.5</v>
      </c>
      <c r="N31" s="117">
        <v>1.5</v>
      </c>
      <c r="O31" s="117">
        <v>1</v>
      </c>
      <c r="P31" s="117"/>
      <c r="Q31" s="117">
        <v>1.5</v>
      </c>
      <c r="R31" s="117">
        <v>1.5</v>
      </c>
      <c r="S31" s="117">
        <v>1</v>
      </c>
      <c r="T31" s="117">
        <v>1.5</v>
      </c>
      <c r="U31" s="117">
        <v>1.5</v>
      </c>
      <c r="V31" s="117">
        <v>1</v>
      </c>
      <c r="W31" s="117"/>
      <c r="X31" s="117">
        <v>0.5</v>
      </c>
      <c r="Y31" s="117">
        <v>1</v>
      </c>
      <c r="Z31" s="117">
        <v>1</v>
      </c>
      <c r="AA31" s="117">
        <v>1.5</v>
      </c>
      <c r="AB31" s="117">
        <v>1.5</v>
      </c>
      <c r="AC31" s="117">
        <v>1</v>
      </c>
      <c r="AD31" s="117"/>
      <c r="AE31" s="117">
        <v>1</v>
      </c>
      <c r="AF31" s="117">
        <v>1.5</v>
      </c>
      <c r="AG31" s="117">
        <v>1</v>
      </c>
      <c r="AH31" s="117">
        <v>1.5</v>
      </c>
      <c r="AI31" s="117">
        <v>1</v>
      </c>
      <c r="AJ31" s="117">
        <v>1</v>
      </c>
      <c r="AK31" s="117"/>
      <c r="AL31" s="117"/>
      <c r="AM31" s="117">
        <v>1.5</v>
      </c>
      <c r="AN31" s="118">
        <f t="shared" si="4"/>
        <v>29</v>
      </c>
      <c r="AO31" s="114">
        <v>240000</v>
      </c>
      <c r="AP31" s="119">
        <f t="shared" si="5"/>
        <v>6960000</v>
      </c>
    </row>
    <row r="32" spans="1:42" ht="24.9" customHeight="1" x14ac:dyDescent="0.4">
      <c r="A32" s="111">
        <v>27</v>
      </c>
      <c r="B32" s="112" t="s">
        <v>389</v>
      </c>
      <c r="C32" s="113" t="s">
        <v>390</v>
      </c>
      <c r="D32" s="38" t="s">
        <v>617</v>
      </c>
      <c r="E32" s="156" t="s">
        <v>391</v>
      </c>
      <c r="F32" s="122" t="s">
        <v>386</v>
      </c>
      <c r="G32" s="115" t="s">
        <v>389</v>
      </c>
      <c r="H32" s="116" t="s">
        <v>392</v>
      </c>
      <c r="I32" s="117"/>
      <c r="J32" s="117"/>
      <c r="K32" s="117">
        <v>1.5</v>
      </c>
      <c r="L32" s="117">
        <v>1</v>
      </c>
      <c r="M32" s="117">
        <v>1.5</v>
      </c>
      <c r="N32" s="117">
        <v>1.375</v>
      </c>
      <c r="O32" s="117">
        <v>1</v>
      </c>
      <c r="P32" s="117"/>
      <c r="Q32" s="117">
        <v>1.5</v>
      </c>
      <c r="R32" s="117">
        <v>1.5</v>
      </c>
      <c r="S32" s="117">
        <v>1</v>
      </c>
      <c r="T32" s="117">
        <v>1.5</v>
      </c>
      <c r="U32" s="117">
        <v>1.5</v>
      </c>
      <c r="V32" s="117"/>
      <c r="W32" s="117"/>
      <c r="X32" s="117">
        <v>1</v>
      </c>
      <c r="Y32" s="117">
        <v>1</v>
      </c>
      <c r="Z32" s="117">
        <v>1</v>
      </c>
      <c r="AA32" s="117">
        <v>1.5</v>
      </c>
      <c r="AB32" s="117">
        <v>1.5</v>
      </c>
      <c r="AC32" s="117">
        <v>1</v>
      </c>
      <c r="AD32" s="117"/>
      <c r="AE32" s="117">
        <v>1</v>
      </c>
      <c r="AF32" s="117">
        <v>1.5</v>
      </c>
      <c r="AG32" s="117">
        <v>0.875</v>
      </c>
      <c r="AH32" s="117">
        <v>1.5</v>
      </c>
      <c r="AI32" s="117">
        <v>1</v>
      </c>
      <c r="AJ32" s="117">
        <v>1</v>
      </c>
      <c r="AK32" s="117"/>
      <c r="AL32" s="117">
        <v>1</v>
      </c>
      <c r="AM32" s="117">
        <v>1.5</v>
      </c>
      <c r="AN32" s="118">
        <f t="shared" si="4"/>
        <v>29.75</v>
      </c>
      <c r="AO32" s="114">
        <v>160000</v>
      </c>
      <c r="AP32" s="119">
        <f t="shared" si="5"/>
        <v>4760000</v>
      </c>
    </row>
    <row r="33" spans="1:42" ht="24.9" customHeight="1" x14ac:dyDescent="0.4">
      <c r="A33" s="111">
        <v>28</v>
      </c>
      <c r="B33" s="112" t="s">
        <v>326</v>
      </c>
      <c r="C33" s="113" t="s">
        <v>327</v>
      </c>
      <c r="D33" s="38" t="s">
        <v>615</v>
      </c>
      <c r="E33" s="38" t="s">
        <v>328</v>
      </c>
      <c r="F33" s="122" t="s">
        <v>239</v>
      </c>
      <c r="G33" s="115" t="s">
        <v>326</v>
      </c>
      <c r="H33" s="116" t="s">
        <v>329</v>
      </c>
      <c r="I33" s="117"/>
      <c r="J33" s="117"/>
      <c r="K33" s="117">
        <v>1.5</v>
      </c>
      <c r="L33" s="117">
        <v>1</v>
      </c>
      <c r="M33" s="117">
        <v>1.5</v>
      </c>
      <c r="N33" s="117">
        <v>1.5</v>
      </c>
      <c r="O33" s="117">
        <v>1</v>
      </c>
      <c r="P33" s="117"/>
      <c r="Q33" s="117">
        <v>1.5</v>
      </c>
      <c r="R33" s="117">
        <v>1.5</v>
      </c>
      <c r="S33" s="117">
        <v>1</v>
      </c>
      <c r="T33" s="117">
        <v>1.5</v>
      </c>
      <c r="U33" s="117">
        <v>1.5</v>
      </c>
      <c r="V33" s="117">
        <v>1</v>
      </c>
      <c r="W33" s="117"/>
      <c r="X33" s="117">
        <v>1</v>
      </c>
      <c r="Y33" s="117">
        <v>1</v>
      </c>
      <c r="Z33" s="117">
        <v>1</v>
      </c>
      <c r="AA33" s="117">
        <v>1.5</v>
      </c>
      <c r="AB33" s="117">
        <v>1.5</v>
      </c>
      <c r="AC33" s="117">
        <v>1</v>
      </c>
      <c r="AD33" s="117"/>
      <c r="AE33" s="117">
        <v>1</v>
      </c>
      <c r="AF33" s="117">
        <v>1.5</v>
      </c>
      <c r="AG33" s="117">
        <v>1</v>
      </c>
      <c r="AH33" s="117">
        <v>1.5</v>
      </c>
      <c r="AI33" s="117">
        <v>1</v>
      </c>
      <c r="AJ33" s="117">
        <v>1</v>
      </c>
      <c r="AK33" s="117"/>
      <c r="AL33" s="117">
        <v>1</v>
      </c>
      <c r="AM33" s="117">
        <v>1.5</v>
      </c>
      <c r="AN33" s="118">
        <f t="shared" si="4"/>
        <v>31</v>
      </c>
      <c r="AO33" s="114">
        <v>240000</v>
      </c>
      <c r="AP33" s="119">
        <f t="shared" si="5"/>
        <v>7440000</v>
      </c>
    </row>
    <row r="34" spans="1:42" ht="24.9" customHeight="1" x14ac:dyDescent="0.4">
      <c r="A34" s="111">
        <v>29</v>
      </c>
      <c r="B34" s="112" t="s">
        <v>420</v>
      </c>
      <c r="C34" s="113" t="s">
        <v>421</v>
      </c>
      <c r="D34" s="38" t="s">
        <v>614</v>
      </c>
      <c r="E34" s="38" t="s">
        <v>422</v>
      </c>
      <c r="F34" s="122" t="s">
        <v>346</v>
      </c>
      <c r="G34" s="115" t="s">
        <v>420</v>
      </c>
      <c r="H34" s="116" t="s">
        <v>423</v>
      </c>
      <c r="I34" s="117"/>
      <c r="J34" s="117"/>
      <c r="K34" s="117">
        <v>1.5</v>
      </c>
      <c r="L34" s="117">
        <v>0.5</v>
      </c>
      <c r="M34" s="117">
        <v>1.5</v>
      </c>
      <c r="N34" s="117">
        <v>1.5</v>
      </c>
      <c r="O34" s="117">
        <v>1</v>
      </c>
      <c r="P34" s="117"/>
      <c r="Q34" s="117">
        <v>1.5</v>
      </c>
      <c r="R34" s="117">
        <v>1.5</v>
      </c>
      <c r="S34" s="117">
        <v>0.5</v>
      </c>
      <c r="T34" s="117">
        <v>1.5</v>
      </c>
      <c r="U34" s="117">
        <v>1.5</v>
      </c>
      <c r="V34" s="117">
        <v>0.5</v>
      </c>
      <c r="W34" s="117"/>
      <c r="X34" s="117">
        <v>1</v>
      </c>
      <c r="Y34" s="117">
        <v>1</v>
      </c>
      <c r="Z34" s="117"/>
      <c r="AA34" s="117">
        <v>1</v>
      </c>
      <c r="AB34" s="117"/>
      <c r="AC34" s="117"/>
      <c r="AD34" s="117"/>
      <c r="AE34" s="117">
        <v>1</v>
      </c>
      <c r="AF34" s="117">
        <v>1</v>
      </c>
      <c r="AG34" s="117">
        <v>0.5</v>
      </c>
      <c r="AH34" s="117">
        <v>1.5</v>
      </c>
      <c r="AI34" s="117">
        <v>1</v>
      </c>
      <c r="AJ34" s="117">
        <v>1</v>
      </c>
      <c r="AK34" s="117"/>
      <c r="AL34" s="117">
        <v>1</v>
      </c>
      <c r="AM34" s="117">
        <v>1.5</v>
      </c>
      <c r="AN34" s="118">
        <f t="shared" si="4"/>
        <v>24.5</v>
      </c>
      <c r="AO34" s="114">
        <v>220000</v>
      </c>
      <c r="AP34" s="119">
        <f t="shared" si="5"/>
        <v>5390000</v>
      </c>
    </row>
    <row r="35" spans="1:42" ht="24.9" customHeight="1" x14ac:dyDescent="0.4">
      <c r="A35" s="111">
        <v>30</v>
      </c>
      <c r="B35" s="112" t="s">
        <v>424</v>
      </c>
      <c r="C35" s="113" t="s">
        <v>425</v>
      </c>
      <c r="D35" s="38" t="s">
        <v>617</v>
      </c>
      <c r="E35" s="38" t="s">
        <v>426</v>
      </c>
      <c r="F35" s="122" t="s">
        <v>427</v>
      </c>
      <c r="G35" s="115" t="s">
        <v>424</v>
      </c>
      <c r="H35" s="116" t="s">
        <v>428</v>
      </c>
      <c r="I35" s="117"/>
      <c r="J35" s="117"/>
      <c r="K35" s="117">
        <v>1.5</v>
      </c>
      <c r="L35" s="117">
        <v>0.5</v>
      </c>
      <c r="M35" s="117"/>
      <c r="N35" s="117"/>
      <c r="O35" s="117">
        <v>1</v>
      </c>
      <c r="P35" s="117"/>
      <c r="Q35" s="117">
        <v>1.5</v>
      </c>
      <c r="R35" s="117">
        <v>1.5</v>
      </c>
      <c r="S35" s="117"/>
      <c r="T35" s="117">
        <v>1.5</v>
      </c>
      <c r="U35" s="117">
        <v>1.5</v>
      </c>
      <c r="V35" s="117">
        <v>0.5</v>
      </c>
      <c r="W35" s="117"/>
      <c r="X35" s="117">
        <v>1</v>
      </c>
      <c r="Y35" s="117">
        <v>1</v>
      </c>
      <c r="Z35" s="117"/>
      <c r="AA35" s="117">
        <v>1</v>
      </c>
      <c r="AB35" s="117"/>
      <c r="AC35" s="117"/>
      <c r="AD35" s="117"/>
      <c r="AE35" s="117">
        <v>1</v>
      </c>
      <c r="AF35" s="117">
        <v>1</v>
      </c>
      <c r="AG35" s="117">
        <v>0.5</v>
      </c>
      <c r="AH35" s="117"/>
      <c r="AI35" s="117">
        <v>0.5</v>
      </c>
      <c r="AJ35" s="117">
        <v>1</v>
      </c>
      <c r="AK35" s="117"/>
      <c r="AL35" s="117">
        <v>1</v>
      </c>
      <c r="AM35" s="117">
        <v>1.5</v>
      </c>
      <c r="AN35" s="118">
        <f t="shared" si="4"/>
        <v>19</v>
      </c>
      <c r="AO35" s="114">
        <v>140000</v>
      </c>
      <c r="AP35" s="119">
        <f t="shared" si="5"/>
        <v>2660000</v>
      </c>
    </row>
    <row r="36" spans="1:42" ht="24.9" customHeight="1" x14ac:dyDescent="0.4">
      <c r="A36" s="111">
        <v>31</v>
      </c>
      <c r="B36" s="112" t="s">
        <v>365</v>
      </c>
      <c r="C36" s="113" t="s">
        <v>371</v>
      </c>
      <c r="D36" s="38" t="s">
        <v>235</v>
      </c>
      <c r="E36" s="38" t="s">
        <v>376</v>
      </c>
      <c r="F36" s="122" t="s">
        <v>236</v>
      </c>
      <c r="G36" s="115" t="s">
        <v>365</v>
      </c>
      <c r="H36" s="116">
        <v>99936850449</v>
      </c>
      <c r="I36" s="117"/>
      <c r="J36" s="117"/>
      <c r="K36" s="117">
        <v>1.5</v>
      </c>
      <c r="L36" s="117">
        <v>1</v>
      </c>
      <c r="M36" s="117">
        <v>1.5</v>
      </c>
      <c r="N36" s="117">
        <v>1.5</v>
      </c>
      <c r="O36" s="117">
        <v>1</v>
      </c>
      <c r="P36" s="117"/>
      <c r="Q36" s="117">
        <v>1.5</v>
      </c>
      <c r="R36" s="117">
        <v>1.5</v>
      </c>
      <c r="S36" s="117">
        <v>1</v>
      </c>
      <c r="T36" s="117">
        <v>1.5</v>
      </c>
      <c r="U36" s="117">
        <v>1.5</v>
      </c>
      <c r="V36" s="117"/>
      <c r="W36" s="117"/>
      <c r="X36" s="117">
        <v>1</v>
      </c>
      <c r="Y36" s="117">
        <v>1</v>
      </c>
      <c r="Z36" s="117">
        <v>1</v>
      </c>
      <c r="AA36" s="117">
        <v>0.875</v>
      </c>
      <c r="AB36" s="117">
        <v>1.5</v>
      </c>
      <c r="AC36" s="117">
        <v>1</v>
      </c>
      <c r="AD36" s="117"/>
      <c r="AE36" s="117">
        <v>1</v>
      </c>
      <c r="AF36" s="117">
        <v>1.5</v>
      </c>
      <c r="AG36" s="117">
        <v>1</v>
      </c>
      <c r="AH36" s="117">
        <v>1.5</v>
      </c>
      <c r="AI36" s="117">
        <v>1</v>
      </c>
      <c r="AJ36" s="117">
        <v>1</v>
      </c>
      <c r="AK36" s="117"/>
      <c r="AL36" s="117">
        <v>0.75</v>
      </c>
      <c r="AM36" s="117">
        <v>1.5</v>
      </c>
      <c r="AN36" s="118">
        <f t="shared" si="4"/>
        <v>29.125</v>
      </c>
      <c r="AO36" s="114">
        <v>210000</v>
      </c>
      <c r="AP36" s="119">
        <f t="shared" si="5"/>
        <v>6116250</v>
      </c>
    </row>
    <row r="37" spans="1:42" ht="24.9" customHeight="1" x14ac:dyDescent="0.4">
      <c r="A37" s="111">
        <v>32</v>
      </c>
      <c r="B37" s="112" t="s">
        <v>467</v>
      </c>
      <c r="C37" s="113" t="s">
        <v>499</v>
      </c>
      <c r="D37" s="38" t="s">
        <v>616</v>
      </c>
      <c r="E37" s="38" t="s">
        <v>567</v>
      </c>
      <c r="F37" s="124" t="s">
        <v>532</v>
      </c>
      <c r="G37" s="115" t="s">
        <v>467</v>
      </c>
      <c r="H37" s="116" t="s">
        <v>533</v>
      </c>
      <c r="I37" s="117"/>
      <c r="J37" s="117"/>
      <c r="K37" s="117">
        <v>1.5</v>
      </c>
      <c r="L37" s="117">
        <v>1</v>
      </c>
      <c r="M37" s="117">
        <v>1.5</v>
      </c>
      <c r="N37" s="117">
        <v>1.375</v>
      </c>
      <c r="O37" s="117">
        <v>1</v>
      </c>
      <c r="P37" s="117"/>
      <c r="Q37" s="117">
        <v>1.5</v>
      </c>
      <c r="R37" s="117"/>
      <c r="S37" s="117">
        <v>1</v>
      </c>
      <c r="T37" s="117">
        <v>1.5</v>
      </c>
      <c r="U37" s="117">
        <v>1.5</v>
      </c>
      <c r="V37" s="117">
        <v>1</v>
      </c>
      <c r="W37" s="117"/>
      <c r="X37" s="117">
        <v>1</v>
      </c>
      <c r="Y37" s="117">
        <v>1</v>
      </c>
      <c r="Z37" s="117">
        <v>1</v>
      </c>
      <c r="AA37" s="117">
        <v>1.5</v>
      </c>
      <c r="AB37" s="117">
        <v>1.5</v>
      </c>
      <c r="AC37" s="117">
        <v>1</v>
      </c>
      <c r="AD37" s="117"/>
      <c r="AE37" s="117">
        <v>1</v>
      </c>
      <c r="AF37" s="117">
        <v>1.5</v>
      </c>
      <c r="AG37" s="117">
        <v>0.5</v>
      </c>
      <c r="AH37" s="117">
        <v>1.5</v>
      </c>
      <c r="AI37" s="117">
        <v>1</v>
      </c>
      <c r="AJ37" s="117">
        <v>1</v>
      </c>
      <c r="AK37" s="117"/>
      <c r="AL37" s="117">
        <v>1</v>
      </c>
      <c r="AM37" s="117">
        <v>1.5</v>
      </c>
      <c r="AN37" s="118">
        <f t="shared" si="4"/>
        <v>28.875</v>
      </c>
      <c r="AO37" s="114">
        <v>180000</v>
      </c>
      <c r="AP37" s="119">
        <f t="shared" si="5"/>
        <v>5197500</v>
      </c>
    </row>
    <row r="38" spans="1:42" ht="24.9" customHeight="1" x14ac:dyDescent="0.4">
      <c r="A38" s="111">
        <v>33</v>
      </c>
      <c r="B38" s="112" t="s">
        <v>468</v>
      </c>
      <c r="C38" s="113" t="s">
        <v>500</v>
      </c>
      <c r="D38" s="160" t="s">
        <v>238</v>
      </c>
      <c r="E38" s="38" t="s">
        <v>568</v>
      </c>
      <c r="F38" s="122" t="s">
        <v>239</v>
      </c>
      <c r="G38" s="115" t="s">
        <v>468</v>
      </c>
      <c r="H38" s="116" t="s">
        <v>534</v>
      </c>
      <c r="I38" s="117"/>
      <c r="J38" s="117"/>
      <c r="K38" s="117">
        <v>1.5</v>
      </c>
      <c r="L38" s="117">
        <v>1</v>
      </c>
      <c r="M38" s="117">
        <v>1.5</v>
      </c>
      <c r="N38" s="117">
        <v>1.5</v>
      </c>
      <c r="O38" s="117">
        <v>0.5</v>
      </c>
      <c r="P38" s="117"/>
      <c r="Q38" s="117">
        <v>1.5</v>
      </c>
      <c r="R38" s="117">
        <v>1.5</v>
      </c>
      <c r="S38" s="117">
        <v>0.625</v>
      </c>
      <c r="T38" s="117">
        <v>1.5</v>
      </c>
      <c r="U38" s="117">
        <v>1.5</v>
      </c>
      <c r="V38" s="117">
        <v>0.25</v>
      </c>
      <c r="W38" s="117"/>
      <c r="X38" s="117"/>
      <c r="Y38" s="117">
        <v>1</v>
      </c>
      <c r="Z38" s="117">
        <v>1</v>
      </c>
      <c r="AA38" s="117"/>
      <c r="AB38" s="117">
        <v>1.5</v>
      </c>
      <c r="AC38" s="117"/>
      <c r="AD38" s="117"/>
      <c r="AE38" s="117">
        <v>1</v>
      </c>
      <c r="AF38" s="117">
        <v>1.5</v>
      </c>
      <c r="AG38" s="117">
        <v>1</v>
      </c>
      <c r="AH38" s="117">
        <v>1.5</v>
      </c>
      <c r="AI38" s="117">
        <v>1</v>
      </c>
      <c r="AJ38" s="117">
        <v>1</v>
      </c>
      <c r="AK38" s="117"/>
      <c r="AL38" s="117">
        <v>1</v>
      </c>
      <c r="AM38" s="117">
        <v>1.375</v>
      </c>
      <c r="AN38" s="118">
        <f t="shared" ref="AN38:AN65" si="6">SUM(I38:AM38)</f>
        <v>25.75</v>
      </c>
      <c r="AO38" s="114">
        <v>220000</v>
      </c>
      <c r="AP38" s="119">
        <f t="shared" ref="AP38:AP65" si="7">AN38*AO38</f>
        <v>5665000</v>
      </c>
    </row>
    <row r="39" spans="1:42" ht="24.9" customHeight="1" x14ac:dyDescent="0.4">
      <c r="A39" s="111">
        <v>34</v>
      </c>
      <c r="B39" s="112" t="s">
        <v>330</v>
      </c>
      <c r="C39" s="113" t="s">
        <v>331</v>
      </c>
      <c r="D39" s="160" t="s">
        <v>614</v>
      </c>
      <c r="E39" s="156" t="s">
        <v>332</v>
      </c>
      <c r="F39" s="122" t="s">
        <v>313</v>
      </c>
      <c r="G39" s="115" t="s">
        <v>330</v>
      </c>
      <c r="H39" s="116" t="s">
        <v>333</v>
      </c>
      <c r="I39" s="117"/>
      <c r="J39" s="117"/>
      <c r="K39" s="117">
        <v>1.5</v>
      </c>
      <c r="L39" s="117">
        <v>1</v>
      </c>
      <c r="M39" s="117">
        <v>1.5</v>
      </c>
      <c r="N39" s="117">
        <v>1.5</v>
      </c>
      <c r="O39" s="117">
        <v>1</v>
      </c>
      <c r="P39" s="117"/>
      <c r="Q39" s="117">
        <v>1.5</v>
      </c>
      <c r="R39" s="117">
        <v>1.5</v>
      </c>
      <c r="S39" s="117">
        <v>1</v>
      </c>
      <c r="T39" s="117">
        <v>1.5</v>
      </c>
      <c r="U39" s="117">
        <v>1.5</v>
      </c>
      <c r="V39" s="117">
        <v>1</v>
      </c>
      <c r="W39" s="117"/>
      <c r="X39" s="117">
        <v>1</v>
      </c>
      <c r="Y39" s="117">
        <v>1</v>
      </c>
      <c r="Z39" s="117">
        <v>1</v>
      </c>
      <c r="AA39" s="117">
        <v>1.5</v>
      </c>
      <c r="AB39" s="117">
        <v>1.5</v>
      </c>
      <c r="AC39" s="117">
        <v>1</v>
      </c>
      <c r="AD39" s="117"/>
      <c r="AE39" s="117">
        <v>1</v>
      </c>
      <c r="AF39" s="117">
        <v>1.5</v>
      </c>
      <c r="AG39" s="117">
        <v>1</v>
      </c>
      <c r="AH39" s="117">
        <v>1.5</v>
      </c>
      <c r="AI39" s="117">
        <v>1</v>
      </c>
      <c r="AJ39" s="117">
        <v>1</v>
      </c>
      <c r="AK39" s="117"/>
      <c r="AL39" s="117">
        <v>1</v>
      </c>
      <c r="AM39" s="117">
        <v>1.5</v>
      </c>
      <c r="AN39" s="118">
        <f t="shared" si="6"/>
        <v>31</v>
      </c>
      <c r="AO39" s="114">
        <v>240000</v>
      </c>
      <c r="AP39" s="119">
        <f t="shared" si="7"/>
        <v>7440000</v>
      </c>
    </row>
    <row r="40" spans="1:42" ht="24.9" customHeight="1" x14ac:dyDescent="0.4">
      <c r="A40" s="111">
        <v>35</v>
      </c>
      <c r="B40" s="112" t="s">
        <v>469</v>
      </c>
      <c r="C40" s="113" t="s">
        <v>612</v>
      </c>
      <c r="D40" s="38" t="s">
        <v>237</v>
      </c>
      <c r="E40" s="156" t="s">
        <v>569</v>
      </c>
      <c r="F40" s="122" t="s">
        <v>236</v>
      </c>
      <c r="G40" s="115" t="s">
        <v>469</v>
      </c>
      <c r="H40" s="116" t="s">
        <v>535</v>
      </c>
      <c r="I40" s="117"/>
      <c r="J40" s="117"/>
      <c r="K40" s="117"/>
      <c r="L40" s="117"/>
      <c r="M40" s="117">
        <v>1.5</v>
      </c>
      <c r="N40" s="117">
        <v>1.5</v>
      </c>
      <c r="O40" s="117">
        <v>1</v>
      </c>
      <c r="P40" s="117"/>
      <c r="Q40" s="117">
        <v>1.5</v>
      </c>
      <c r="R40" s="117">
        <v>1.5</v>
      </c>
      <c r="S40" s="117">
        <v>1</v>
      </c>
      <c r="T40" s="117">
        <v>1.5</v>
      </c>
      <c r="U40" s="117">
        <v>1.5</v>
      </c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8">
        <f t="shared" si="6"/>
        <v>11</v>
      </c>
      <c r="AO40" s="114">
        <v>240000</v>
      </c>
      <c r="AP40" s="119">
        <f t="shared" si="7"/>
        <v>2640000</v>
      </c>
    </row>
    <row r="41" spans="1:42" ht="24.9" customHeight="1" x14ac:dyDescent="0.4">
      <c r="A41" s="111">
        <v>36</v>
      </c>
      <c r="B41" s="112" t="s">
        <v>470</v>
      </c>
      <c r="C41" s="113" t="s">
        <v>501</v>
      </c>
      <c r="D41" s="38" t="s">
        <v>238</v>
      </c>
      <c r="E41" s="156" t="s">
        <v>570</v>
      </c>
      <c r="F41" s="122" t="s">
        <v>386</v>
      </c>
      <c r="G41" s="115" t="s">
        <v>470</v>
      </c>
      <c r="H41" s="116" t="s">
        <v>536</v>
      </c>
      <c r="I41" s="117"/>
      <c r="J41" s="117"/>
      <c r="K41" s="117">
        <v>1.5</v>
      </c>
      <c r="L41" s="117">
        <v>1</v>
      </c>
      <c r="M41" s="117">
        <v>1.5</v>
      </c>
      <c r="N41" s="117">
        <v>1.5</v>
      </c>
      <c r="O41" s="117">
        <v>1</v>
      </c>
      <c r="P41" s="117"/>
      <c r="Q41" s="117">
        <v>1.5</v>
      </c>
      <c r="R41" s="117">
        <v>1.5</v>
      </c>
      <c r="S41" s="117">
        <v>1</v>
      </c>
      <c r="T41" s="117">
        <v>1.5</v>
      </c>
      <c r="U41" s="117">
        <v>1.5</v>
      </c>
      <c r="V41" s="117">
        <v>1</v>
      </c>
      <c r="W41" s="117"/>
      <c r="X41" s="117">
        <v>1</v>
      </c>
      <c r="Y41" s="117">
        <v>1</v>
      </c>
      <c r="Z41" s="117">
        <v>1</v>
      </c>
      <c r="AA41" s="117">
        <v>1.5</v>
      </c>
      <c r="AB41" s="117">
        <v>1.5</v>
      </c>
      <c r="AC41" s="117">
        <v>1</v>
      </c>
      <c r="AD41" s="117"/>
      <c r="AE41" s="117">
        <v>1</v>
      </c>
      <c r="AF41" s="117">
        <v>1.5</v>
      </c>
      <c r="AG41" s="117">
        <v>1</v>
      </c>
      <c r="AH41" s="117">
        <v>1.5</v>
      </c>
      <c r="AI41" s="117">
        <v>1</v>
      </c>
      <c r="AJ41" s="117">
        <v>1</v>
      </c>
      <c r="AK41" s="117"/>
      <c r="AL41" s="117">
        <v>1</v>
      </c>
      <c r="AM41" s="117">
        <v>0.125</v>
      </c>
      <c r="AN41" s="118">
        <f t="shared" si="6"/>
        <v>29.625</v>
      </c>
      <c r="AO41" s="114">
        <v>220000</v>
      </c>
      <c r="AP41" s="119">
        <f t="shared" si="7"/>
        <v>6517500</v>
      </c>
    </row>
    <row r="42" spans="1:42" ht="24.9" customHeight="1" x14ac:dyDescent="0.4">
      <c r="A42" s="111">
        <v>37</v>
      </c>
      <c r="B42" s="112" t="s">
        <v>334</v>
      </c>
      <c r="C42" s="113" t="s">
        <v>335</v>
      </c>
      <c r="D42" s="38" t="s">
        <v>516</v>
      </c>
      <c r="E42" s="156" t="s">
        <v>336</v>
      </c>
      <c r="F42" s="122" t="s">
        <v>337</v>
      </c>
      <c r="G42" s="115" t="s">
        <v>334</v>
      </c>
      <c r="H42" s="116" t="s">
        <v>338</v>
      </c>
      <c r="I42" s="117"/>
      <c r="J42" s="117"/>
      <c r="K42" s="117">
        <v>1.5</v>
      </c>
      <c r="L42" s="117">
        <v>1</v>
      </c>
      <c r="M42" s="117">
        <v>1.5</v>
      </c>
      <c r="N42" s="117">
        <v>1.5</v>
      </c>
      <c r="O42" s="117">
        <v>1</v>
      </c>
      <c r="P42" s="117"/>
      <c r="Q42" s="117">
        <v>1.5</v>
      </c>
      <c r="R42" s="117">
        <v>1.5</v>
      </c>
      <c r="S42" s="117">
        <v>1</v>
      </c>
      <c r="T42" s="117">
        <v>1.5</v>
      </c>
      <c r="U42" s="117">
        <v>1.5</v>
      </c>
      <c r="V42" s="117">
        <v>1</v>
      </c>
      <c r="W42" s="117"/>
      <c r="X42" s="117">
        <v>1</v>
      </c>
      <c r="Y42" s="117">
        <v>1</v>
      </c>
      <c r="Z42" s="117">
        <v>1</v>
      </c>
      <c r="AA42" s="117">
        <v>1.5</v>
      </c>
      <c r="AB42" s="117">
        <v>1.5</v>
      </c>
      <c r="AC42" s="117">
        <v>1</v>
      </c>
      <c r="AD42" s="117"/>
      <c r="AE42" s="117">
        <v>1</v>
      </c>
      <c r="AF42" s="117">
        <v>1.5</v>
      </c>
      <c r="AG42" s="117">
        <v>1</v>
      </c>
      <c r="AH42" s="117">
        <v>0.75</v>
      </c>
      <c r="AI42" s="117">
        <v>1</v>
      </c>
      <c r="AJ42" s="117">
        <v>1</v>
      </c>
      <c r="AK42" s="117"/>
      <c r="AL42" s="117">
        <v>1</v>
      </c>
      <c r="AM42" s="117">
        <v>1.5</v>
      </c>
      <c r="AN42" s="118">
        <f t="shared" si="6"/>
        <v>30.25</v>
      </c>
      <c r="AO42" s="114">
        <v>240000</v>
      </c>
      <c r="AP42" s="119">
        <f t="shared" si="7"/>
        <v>7260000</v>
      </c>
    </row>
    <row r="43" spans="1:42" ht="24.9" customHeight="1" x14ac:dyDescent="0.4">
      <c r="A43" s="111">
        <v>38</v>
      </c>
      <c r="B43" s="112" t="s">
        <v>366</v>
      </c>
      <c r="C43" s="113" t="s">
        <v>372</v>
      </c>
      <c r="D43" s="160" t="s">
        <v>238</v>
      </c>
      <c r="E43" s="156" t="s">
        <v>377</v>
      </c>
      <c r="F43" s="122" t="s">
        <v>313</v>
      </c>
      <c r="G43" s="115" t="s">
        <v>366</v>
      </c>
      <c r="H43" s="116" t="s">
        <v>382</v>
      </c>
      <c r="I43" s="117"/>
      <c r="J43" s="117"/>
      <c r="K43" s="117">
        <v>1.5</v>
      </c>
      <c r="L43" s="117">
        <v>1</v>
      </c>
      <c r="M43" s="117">
        <v>1.5</v>
      </c>
      <c r="N43" s="117">
        <v>1.5</v>
      </c>
      <c r="O43" s="117">
        <v>1</v>
      </c>
      <c r="P43" s="117"/>
      <c r="Q43" s="117">
        <v>1.5</v>
      </c>
      <c r="R43" s="117">
        <v>1.5</v>
      </c>
      <c r="S43" s="117">
        <v>1</v>
      </c>
      <c r="T43" s="117">
        <v>1.5</v>
      </c>
      <c r="U43" s="117">
        <v>1.5</v>
      </c>
      <c r="V43" s="117">
        <v>1</v>
      </c>
      <c r="W43" s="117"/>
      <c r="X43" s="117">
        <v>1</v>
      </c>
      <c r="Y43" s="117">
        <v>1</v>
      </c>
      <c r="Z43" s="117">
        <v>1</v>
      </c>
      <c r="AA43" s="117">
        <v>1.5</v>
      </c>
      <c r="AB43" s="117">
        <v>1.5</v>
      </c>
      <c r="AC43" s="117">
        <v>1</v>
      </c>
      <c r="AD43" s="117"/>
      <c r="AE43" s="117">
        <v>1</v>
      </c>
      <c r="AF43" s="117">
        <v>0.5</v>
      </c>
      <c r="AG43" s="117">
        <v>1</v>
      </c>
      <c r="AH43" s="117">
        <v>1.5</v>
      </c>
      <c r="AI43" s="117">
        <v>1</v>
      </c>
      <c r="AJ43" s="117">
        <v>0.5</v>
      </c>
      <c r="AK43" s="117"/>
      <c r="AL43" s="117">
        <v>1</v>
      </c>
      <c r="AM43" s="117">
        <v>1.5</v>
      </c>
      <c r="AN43" s="118">
        <f t="shared" si="6"/>
        <v>29.5</v>
      </c>
      <c r="AO43" s="114">
        <v>230000</v>
      </c>
      <c r="AP43" s="119">
        <f t="shared" si="7"/>
        <v>6785000</v>
      </c>
    </row>
    <row r="44" spans="1:42" ht="24.9" customHeight="1" x14ac:dyDescent="0.4">
      <c r="A44" s="111">
        <v>39</v>
      </c>
      <c r="B44" s="112" t="s">
        <v>393</v>
      </c>
      <c r="C44" s="113" t="s">
        <v>394</v>
      </c>
      <c r="D44" s="38" t="s">
        <v>615</v>
      </c>
      <c r="E44" s="156" t="s">
        <v>395</v>
      </c>
      <c r="F44" s="122" t="s">
        <v>239</v>
      </c>
      <c r="G44" s="115" t="s">
        <v>393</v>
      </c>
      <c r="H44" s="116" t="s">
        <v>396</v>
      </c>
      <c r="I44" s="117"/>
      <c r="J44" s="117"/>
      <c r="K44" s="117">
        <v>1.5</v>
      </c>
      <c r="L44" s="117">
        <v>1</v>
      </c>
      <c r="M44" s="117">
        <v>1.5</v>
      </c>
      <c r="N44" s="117">
        <v>1.5</v>
      </c>
      <c r="O44" s="117">
        <v>1</v>
      </c>
      <c r="P44" s="117"/>
      <c r="Q44" s="117">
        <v>1.5</v>
      </c>
      <c r="R44" s="117">
        <v>1.5</v>
      </c>
      <c r="S44" s="117">
        <v>1</v>
      </c>
      <c r="T44" s="117">
        <v>1.5</v>
      </c>
      <c r="U44" s="117">
        <v>1.5</v>
      </c>
      <c r="V44" s="117">
        <v>1</v>
      </c>
      <c r="W44" s="117"/>
      <c r="X44" s="117">
        <v>1</v>
      </c>
      <c r="Y44" s="117">
        <v>1</v>
      </c>
      <c r="Z44" s="117">
        <v>1</v>
      </c>
      <c r="AA44" s="117">
        <v>1.5</v>
      </c>
      <c r="AB44" s="117">
        <v>1.5</v>
      </c>
      <c r="AC44" s="117">
        <v>1</v>
      </c>
      <c r="AD44" s="117"/>
      <c r="AE44" s="117">
        <v>1</v>
      </c>
      <c r="AF44" s="117"/>
      <c r="AG44" s="117"/>
      <c r="AH44" s="117"/>
      <c r="AI44" s="117"/>
      <c r="AJ44" s="117"/>
      <c r="AK44" s="117"/>
      <c r="AL44" s="117"/>
      <c r="AM44" s="117"/>
      <c r="AN44" s="118">
        <f t="shared" si="6"/>
        <v>22.5</v>
      </c>
      <c r="AO44" s="114">
        <v>240000</v>
      </c>
      <c r="AP44" s="119">
        <f t="shared" si="7"/>
        <v>5400000</v>
      </c>
    </row>
    <row r="45" spans="1:42" ht="24.9" customHeight="1" x14ac:dyDescent="0.4">
      <c r="A45" s="111">
        <v>40</v>
      </c>
      <c r="B45" s="112" t="s">
        <v>605</v>
      </c>
      <c r="C45" s="113" t="s">
        <v>613</v>
      </c>
      <c r="D45" s="38" t="s">
        <v>617</v>
      </c>
      <c r="E45" s="38" t="s">
        <v>626</v>
      </c>
      <c r="F45" s="124" t="s">
        <v>386</v>
      </c>
      <c r="G45" s="115" t="s">
        <v>605</v>
      </c>
      <c r="H45" s="116" t="s">
        <v>633</v>
      </c>
      <c r="I45" s="117"/>
      <c r="J45" s="117"/>
      <c r="K45" s="117"/>
      <c r="L45" s="117">
        <v>0.75</v>
      </c>
      <c r="M45" s="117"/>
      <c r="N45" s="117"/>
      <c r="O45" s="117"/>
      <c r="P45" s="117"/>
      <c r="Q45" s="117"/>
      <c r="R45" s="117"/>
      <c r="S45" s="117"/>
      <c r="T45" s="117">
        <v>1</v>
      </c>
      <c r="U45" s="117">
        <v>1.5</v>
      </c>
      <c r="V45" s="117"/>
      <c r="W45" s="117"/>
      <c r="X45" s="117">
        <v>1</v>
      </c>
      <c r="Y45" s="117">
        <v>1</v>
      </c>
      <c r="Z45" s="117">
        <v>1</v>
      </c>
      <c r="AA45" s="117">
        <v>1.5</v>
      </c>
      <c r="AB45" s="117">
        <v>1.5</v>
      </c>
      <c r="AC45" s="117">
        <v>1</v>
      </c>
      <c r="AD45" s="117"/>
      <c r="AE45" s="117">
        <v>1</v>
      </c>
      <c r="AF45" s="117">
        <v>1.5</v>
      </c>
      <c r="AG45" s="117">
        <v>1</v>
      </c>
      <c r="AH45" s="117">
        <v>1.5</v>
      </c>
      <c r="AI45" s="117">
        <v>1</v>
      </c>
      <c r="AJ45" s="117"/>
      <c r="AK45" s="117"/>
      <c r="AL45" s="117">
        <v>1</v>
      </c>
      <c r="AM45" s="117">
        <v>1.5</v>
      </c>
      <c r="AN45" s="118">
        <f t="shared" si="6"/>
        <v>18.75</v>
      </c>
      <c r="AO45" s="114">
        <v>150000</v>
      </c>
      <c r="AP45" s="119">
        <f t="shared" si="7"/>
        <v>2812500</v>
      </c>
    </row>
    <row r="46" spans="1:42" ht="24.9" customHeight="1" x14ac:dyDescent="0.4">
      <c r="A46" s="111">
        <v>41</v>
      </c>
      <c r="B46" s="112" t="s">
        <v>367</v>
      </c>
      <c r="C46" s="113" t="s">
        <v>373</v>
      </c>
      <c r="D46" s="160" t="s">
        <v>237</v>
      </c>
      <c r="E46" s="38" t="s">
        <v>378</v>
      </c>
      <c r="F46" s="122" t="s">
        <v>239</v>
      </c>
      <c r="G46" s="115" t="s">
        <v>367</v>
      </c>
      <c r="H46" s="116" t="s">
        <v>383</v>
      </c>
      <c r="I46" s="117"/>
      <c r="J46" s="117"/>
      <c r="K46" s="117">
        <v>1.5</v>
      </c>
      <c r="L46" s="117">
        <v>1</v>
      </c>
      <c r="M46" s="117">
        <v>1.5</v>
      </c>
      <c r="N46" s="117">
        <v>1.5</v>
      </c>
      <c r="O46" s="117">
        <v>1</v>
      </c>
      <c r="P46" s="117"/>
      <c r="Q46" s="117">
        <v>1.5</v>
      </c>
      <c r="R46" s="117">
        <v>1.5</v>
      </c>
      <c r="S46" s="117">
        <v>1</v>
      </c>
      <c r="T46" s="117">
        <v>1.5</v>
      </c>
      <c r="U46" s="117">
        <v>1.5</v>
      </c>
      <c r="V46" s="117">
        <v>1</v>
      </c>
      <c r="W46" s="117"/>
      <c r="X46" s="117">
        <v>1</v>
      </c>
      <c r="Y46" s="117">
        <v>1</v>
      </c>
      <c r="Z46" s="117"/>
      <c r="AA46" s="117">
        <v>1.5</v>
      </c>
      <c r="AB46" s="117">
        <v>1.5</v>
      </c>
      <c r="AC46" s="117">
        <v>1</v>
      </c>
      <c r="AD46" s="117"/>
      <c r="AE46" s="117">
        <v>1</v>
      </c>
      <c r="AF46" s="117">
        <v>1.5</v>
      </c>
      <c r="AG46" s="117">
        <v>1</v>
      </c>
      <c r="AH46" s="117">
        <v>1.5</v>
      </c>
      <c r="AI46" s="117">
        <v>1</v>
      </c>
      <c r="AJ46" s="117">
        <v>0.5</v>
      </c>
      <c r="AK46" s="117"/>
      <c r="AL46" s="117">
        <v>1</v>
      </c>
      <c r="AM46" s="117">
        <v>1.5</v>
      </c>
      <c r="AN46" s="118">
        <f t="shared" si="6"/>
        <v>29.5</v>
      </c>
      <c r="AO46" s="114">
        <v>240000</v>
      </c>
      <c r="AP46" s="119">
        <f t="shared" si="7"/>
        <v>7080000</v>
      </c>
    </row>
    <row r="47" spans="1:42" ht="24.9" customHeight="1" x14ac:dyDescent="0.4">
      <c r="A47" s="111">
        <v>42</v>
      </c>
      <c r="B47" s="112" t="s">
        <v>471</v>
      </c>
      <c r="C47" s="113" t="s">
        <v>502</v>
      </c>
      <c r="D47" s="38" t="s">
        <v>238</v>
      </c>
      <c r="E47" s="156" t="s">
        <v>571</v>
      </c>
      <c r="F47" s="124" t="s">
        <v>240</v>
      </c>
      <c r="G47" s="115" t="s">
        <v>471</v>
      </c>
      <c r="H47" s="116" t="s">
        <v>537</v>
      </c>
      <c r="I47" s="117"/>
      <c r="J47" s="117"/>
      <c r="K47" s="117">
        <v>1.5</v>
      </c>
      <c r="L47" s="117">
        <v>1</v>
      </c>
      <c r="M47" s="117">
        <v>1.5</v>
      </c>
      <c r="N47" s="117">
        <v>1.375</v>
      </c>
      <c r="O47" s="117">
        <v>1</v>
      </c>
      <c r="P47" s="117"/>
      <c r="Q47" s="117">
        <v>1.5</v>
      </c>
      <c r="R47" s="117">
        <v>1.5</v>
      </c>
      <c r="S47" s="117">
        <v>1</v>
      </c>
      <c r="T47" s="117">
        <v>1.5</v>
      </c>
      <c r="U47" s="117"/>
      <c r="V47" s="117">
        <v>1</v>
      </c>
      <c r="W47" s="117"/>
      <c r="X47" s="117">
        <v>1</v>
      </c>
      <c r="Y47" s="117">
        <v>1</v>
      </c>
      <c r="Z47" s="117">
        <v>1</v>
      </c>
      <c r="AA47" s="117">
        <v>1.5</v>
      </c>
      <c r="AB47" s="117">
        <v>1.5</v>
      </c>
      <c r="AC47" s="117">
        <v>1</v>
      </c>
      <c r="AD47" s="117"/>
      <c r="AE47" s="117">
        <v>1</v>
      </c>
      <c r="AF47" s="117">
        <v>1.5</v>
      </c>
      <c r="AG47" s="117">
        <v>1</v>
      </c>
      <c r="AH47" s="117">
        <v>1.5</v>
      </c>
      <c r="AI47" s="117">
        <v>1</v>
      </c>
      <c r="AJ47" s="117">
        <v>1</v>
      </c>
      <c r="AK47" s="117"/>
      <c r="AL47" s="117">
        <v>1</v>
      </c>
      <c r="AM47" s="117">
        <v>1.5</v>
      </c>
      <c r="AN47" s="118">
        <f t="shared" si="6"/>
        <v>29.375</v>
      </c>
      <c r="AO47" s="114">
        <v>230000</v>
      </c>
      <c r="AP47" s="119">
        <f t="shared" si="7"/>
        <v>6756250</v>
      </c>
    </row>
    <row r="48" spans="1:42" ht="24.9" customHeight="1" x14ac:dyDescent="0.4">
      <c r="A48" s="111">
        <v>43</v>
      </c>
      <c r="B48" s="112" t="s">
        <v>397</v>
      </c>
      <c r="C48" s="113" t="s">
        <v>398</v>
      </c>
      <c r="D48" s="38" t="s">
        <v>619</v>
      </c>
      <c r="E48" s="156" t="s">
        <v>399</v>
      </c>
      <c r="F48" s="122" t="s">
        <v>313</v>
      </c>
      <c r="G48" s="115" t="s">
        <v>397</v>
      </c>
      <c r="H48" s="116" t="s">
        <v>400</v>
      </c>
      <c r="I48" s="117"/>
      <c r="J48" s="117"/>
      <c r="K48" s="117">
        <v>1.375</v>
      </c>
      <c r="L48" s="117">
        <v>0.75</v>
      </c>
      <c r="M48" s="117">
        <v>1.5</v>
      </c>
      <c r="N48" s="117">
        <v>1.375</v>
      </c>
      <c r="O48" s="117">
        <v>1</v>
      </c>
      <c r="P48" s="117"/>
      <c r="Q48" s="117">
        <v>1.5</v>
      </c>
      <c r="R48" s="117">
        <v>1.5</v>
      </c>
      <c r="S48" s="117">
        <v>0.875</v>
      </c>
      <c r="T48" s="117">
        <v>1.5</v>
      </c>
      <c r="U48" s="117">
        <v>1.5</v>
      </c>
      <c r="V48" s="117">
        <v>0.75</v>
      </c>
      <c r="W48" s="117"/>
      <c r="X48" s="117">
        <v>1</v>
      </c>
      <c r="Y48" s="117">
        <v>0.75</v>
      </c>
      <c r="Z48" s="117">
        <v>1</v>
      </c>
      <c r="AA48" s="117">
        <v>1.375</v>
      </c>
      <c r="AB48" s="117">
        <v>1.5</v>
      </c>
      <c r="AC48" s="117">
        <v>0.625</v>
      </c>
      <c r="AD48" s="117"/>
      <c r="AE48" s="117">
        <v>1</v>
      </c>
      <c r="AF48" s="117">
        <v>1.25</v>
      </c>
      <c r="AG48" s="117">
        <v>1</v>
      </c>
      <c r="AH48" s="117">
        <v>1.375</v>
      </c>
      <c r="AI48" s="117">
        <v>1</v>
      </c>
      <c r="AJ48" s="117"/>
      <c r="AK48" s="117"/>
      <c r="AL48" s="117">
        <v>1</v>
      </c>
      <c r="AM48" s="117">
        <v>1.5</v>
      </c>
      <c r="AN48" s="118">
        <f t="shared" si="6"/>
        <v>28</v>
      </c>
      <c r="AO48" s="114">
        <v>210000</v>
      </c>
      <c r="AP48" s="119">
        <f t="shared" si="7"/>
        <v>5880000</v>
      </c>
    </row>
    <row r="49" spans="1:42" ht="24.9" customHeight="1" x14ac:dyDescent="0.4">
      <c r="A49" s="111">
        <v>44</v>
      </c>
      <c r="B49" s="112" t="s">
        <v>472</v>
      </c>
      <c r="C49" s="113" t="s">
        <v>503</v>
      </c>
      <c r="D49" s="38" t="s">
        <v>238</v>
      </c>
      <c r="E49" s="38" t="s">
        <v>572</v>
      </c>
      <c r="F49" s="122" t="s">
        <v>239</v>
      </c>
      <c r="G49" s="115" t="s">
        <v>472</v>
      </c>
      <c r="H49" s="116" t="s">
        <v>538</v>
      </c>
      <c r="I49" s="117"/>
      <c r="J49" s="117"/>
      <c r="K49" s="117">
        <v>1.5</v>
      </c>
      <c r="L49" s="117">
        <v>1</v>
      </c>
      <c r="M49" s="117">
        <v>1.5</v>
      </c>
      <c r="N49" s="117">
        <v>1.5</v>
      </c>
      <c r="O49" s="117">
        <v>1</v>
      </c>
      <c r="P49" s="117"/>
      <c r="Q49" s="117"/>
      <c r="R49" s="117">
        <v>1.5</v>
      </c>
      <c r="S49" s="117">
        <v>1</v>
      </c>
      <c r="T49" s="117">
        <v>1.5</v>
      </c>
      <c r="U49" s="117">
        <v>1.5</v>
      </c>
      <c r="V49" s="117"/>
      <c r="W49" s="117"/>
      <c r="X49" s="117">
        <v>1</v>
      </c>
      <c r="Y49" s="117">
        <v>1</v>
      </c>
      <c r="Z49" s="117">
        <v>1</v>
      </c>
      <c r="AA49" s="117">
        <v>1.5</v>
      </c>
      <c r="AB49" s="117">
        <v>1.5</v>
      </c>
      <c r="AC49" s="117"/>
      <c r="AD49" s="117"/>
      <c r="AE49" s="117">
        <v>1</v>
      </c>
      <c r="AF49" s="117">
        <v>1.5</v>
      </c>
      <c r="AG49" s="117">
        <v>1</v>
      </c>
      <c r="AH49" s="117">
        <v>1.5</v>
      </c>
      <c r="AI49" s="117">
        <v>1</v>
      </c>
      <c r="AJ49" s="117">
        <v>1</v>
      </c>
      <c r="AK49" s="117"/>
      <c r="AL49" s="117">
        <v>1</v>
      </c>
      <c r="AM49" s="117">
        <v>1.5</v>
      </c>
      <c r="AN49" s="118">
        <f t="shared" si="6"/>
        <v>27.5</v>
      </c>
      <c r="AO49" s="114">
        <v>230000</v>
      </c>
      <c r="AP49" s="119">
        <f t="shared" si="7"/>
        <v>6325000</v>
      </c>
    </row>
    <row r="50" spans="1:42" ht="24.9" customHeight="1" x14ac:dyDescent="0.4">
      <c r="A50" s="111">
        <v>45</v>
      </c>
      <c r="B50" s="112" t="s">
        <v>473</v>
      </c>
      <c r="C50" s="113" t="s">
        <v>504</v>
      </c>
      <c r="D50" s="38" t="s">
        <v>235</v>
      </c>
      <c r="E50" s="38" t="s">
        <v>573</v>
      </c>
      <c r="F50" s="122" t="s">
        <v>337</v>
      </c>
      <c r="G50" s="115" t="s">
        <v>473</v>
      </c>
      <c r="H50" s="116" t="s">
        <v>539</v>
      </c>
      <c r="I50" s="117"/>
      <c r="J50" s="117"/>
      <c r="K50" s="117">
        <v>1.5</v>
      </c>
      <c r="L50" s="117">
        <v>1</v>
      </c>
      <c r="M50" s="117">
        <v>1.5</v>
      </c>
      <c r="N50" s="117">
        <v>1.5</v>
      </c>
      <c r="O50" s="117">
        <v>1</v>
      </c>
      <c r="P50" s="117"/>
      <c r="Q50" s="117">
        <v>1.5</v>
      </c>
      <c r="R50" s="117">
        <v>1.5</v>
      </c>
      <c r="S50" s="117">
        <v>1</v>
      </c>
      <c r="T50" s="117">
        <v>1.5</v>
      </c>
      <c r="U50" s="117">
        <v>1.5</v>
      </c>
      <c r="V50" s="117">
        <v>1</v>
      </c>
      <c r="W50" s="117"/>
      <c r="X50" s="117">
        <v>1</v>
      </c>
      <c r="Y50" s="117"/>
      <c r="Z50" s="117"/>
      <c r="AA50" s="117">
        <v>1.5</v>
      </c>
      <c r="AB50" s="117">
        <v>1.5</v>
      </c>
      <c r="AC50" s="117">
        <v>1</v>
      </c>
      <c r="AD50" s="117"/>
      <c r="AE50" s="117">
        <v>1</v>
      </c>
      <c r="AF50" s="117">
        <v>1.5</v>
      </c>
      <c r="AG50" s="117">
        <v>1</v>
      </c>
      <c r="AH50" s="117">
        <v>1.5</v>
      </c>
      <c r="AI50" s="117">
        <v>1</v>
      </c>
      <c r="AJ50" s="117">
        <v>1</v>
      </c>
      <c r="AK50" s="117"/>
      <c r="AL50" s="117">
        <v>1</v>
      </c>
      <c r="AM50" s="117">
        <v>1.5</v>
      </c>
      <c r="AN50" s="118">
        <f t="shared" si="6"/>
        <v>29</v>
      </c>
      <c r="AO50" s="114">
        <v>150000</v>
      </c>
      <c r="AP50" s="119">
        <f t="shared" si="7"/>
        <v>4350000</v>
      </c>
    </row>
    <row r="51" spans="1:42" ht="24.9" customHeight="1" x14ac:dyDescent="0.4">
      <c r="A51" s="111">
        <v>46</v>
      </c>
      <c r="B51" s="112" t="s">
        <v>339</v>
      </c>
      <c r="C51" s="113" t="s">
        <v>340</v>
      </c>
      <c r="D51" s="38" t="s">
        <v>517</v>
      </c>
      <c r="E51" s="38" t="s">
        <v>341</v>
      </c>
      <c r="F51" s="122" t="s">
        <v>240</v>
      </c>
      <c r="G51" s="115" t="s">
        <v>339</v>
      </c>
      <c r="H51" s="116" t="s">
        <v>342</v>
      </c>
      <c r="I51" s="117"/>
      <c r="J51" s="117"/>
      <c r="K51" s="117">
        <v>1.5</v>
      </c>
      <c r="L51" s="117">
        <v>1</v>
      </c>
      <c r="M51" s="117">
        <v>1.5</v>
      </c>
      <c r="N51" s="117">
        <v>1.5</v>
      </c>
      <c r="O51" s="117">
        <v>1</v>
      </c>
      <c r="P51" s="117"/>
      <c r="Q51" s="117">
        <v>1.5</v>
      </c>
      <c r="R51" s="117">
        <v>1.5</v>
      </c>
      <c r="S51" s="117">
        <v>1</v>
      </c>
      <c r="T51" s="117">
        <v>1.5</v>
      </c>
      <c r="U51" s="117">
        <v>1.5</v>
      </c>
      <c r="V51" s="117">
        <v>1</v>
      </c>
      <c r="W51" s="117"/>
      <c r="X51" s="117">
        <v>1</v>
      </c>
      <c r="Y51" s="117">
        <v>0.5</v>
      </c>
      <c r="Z51" s="117">
        <v>1</v>
      </c>
      <c r="AA51" s="117">
        <v>1.5</v>
      </c>
      <c r="AB51" s="117">
        <v>1.5</v>
      </c>
      <c r="AC51" s="117">
        <v>1</v>
      </c>
      <c r="AD51" s="117"/>
      <c r="AE51" s="117">
        <v>1</v>
      </c>
      <c r="AF51" s="117">
        <v>1.5</v>
      </c>
      <c r="AG51" s="117">
        <v>1</v>
      </c>
      <c r="AH51" s="117">
        <v>1.5</v>
      </c>
      <c r="AI51" s="117">
        <v>1</v>
      </c>
      <c r="AJ51" s="117">
        <v>1</v>
      </c>
      <c r="AK51" s="117"/>
      <c r="AL51" s="117">
        <v>1</v>
      </c>
      <c r="AM51" s="117">
        <v>1.5</v>
      </c>
      <c r="AN51" s="118">
        <f t="shared" si="6"/>
        <v>30.5</v>
      </c>
      <c r="AO51" s="114">
        <v>240000</v>
      </c>
      <c r="AP51" s="119">
        <f t="shared" si="7"/>
        <v>7320000</v>
      </c>
    </row>
    <row r="52" spans="1:42" ht="24.9" customHeight="1" x14ac:dyDescent="0.4">
      <c r="A52" s="111">
        <v>47</v>
      </c>
      <c r="B52" s="112" t="s">
        <v>474</v>
      </c>
      <c r="C52" s="113" t="s">
        <v>505</v>
      </c>
      <c r="D52" s="38" t="s">
        <v>617</v>
      </c>
      <c r="E52" s="38" t="s">
        <v>574</v>
      </c>
      <c r="F52" s="122" t="s">
        <v>532</v>
      </c>
      <c r="G52" s="115" t="s">
        <v>474</v>
      </c>
      <c r="H52" s="116" t="s">
        <v>540</v>
      </c>
      <c r="I52" s="117"/>
      <c r="J52" s="117"/>
      <c r="K52" s="117">
        <v>1.5</v>
      </c>
      <c r="L52" s="117">
        <v>1</v>
      </c>
      <c r="M52" s="117">
        <v>1.375</v>
      </c>
      <c r="N52" s="117">
        <v>1.375</v>
      </c>
      <c r="O52" s="117">
        <v>1</v>
      </c>
      <c r="P52" s="117"/>
      <c r="Q52" s="117">
        <v>1.5</v>
      </c>
      <c r="R52" s="117">
        <v>1.5</v>
      </c>
      <c r="S52" s="117">
        <v>1</v>
      </c>
      <c r="T52" s="117">
        <v>1.5</v>
      </c>
      <c r="U52" s="117">
        <v>1.5</v>
      </c>
      <c r="V52" s="117">
        <v>1</v>
      </c>
      <c r="W52" s="117"/>
      <c r="X52" s="117">
        <v>1</v>
      </c>
      <c r="Y52" s="117">
        <v>1</v>
      </c>
      <c r="Z52" s="117">
        <v>1</v>
      </c>
      <c r="AA52" s="117">
        <v>1.5</v>
      </c>
      <c r="AB52" s="117">
        <v>1.5</v>
      </c>
      <c r="AC52" s="117">
        <v>1</v>
      </c>
      <c r="AD52" s="117"/>
      <c r="AE52" s="117">
        <v>1</v>
      </c>
      <c r="AF52" s="117">
        <v>1.5</v>
      </c>
      <c r="AG52" s="117">
        <v>1</v>
      </c>
      <c r="AH52" s="117">
        <v>1.5</v>
      </c>
      <c r="AI52" s="117">
        <v>1</v>
      </c>
      <c r="AJ52" s="117"/>
      <c r="AK52" s="117"/>
      <c r="AL52" s="117">
        <v>1</v>
      </c>
      <c r="AM52" s="117">
        <v>1.5</v>
      </c>
      <c r="AN52" s="118">
        <f t="shared" si="6"/>
        <v>29.75</v>
      </c>
      <c r="AO52" s="114">
        <v>160000</v>
      </c>
      <c r="AP52" s="119">
        <f t="shared" si="7"/>
        <v>4760000</v>
      </c>
    </row>
    <row r="53" spans="1:42" ht="24.9" customHeight="1" x14ac:dyDescent="0.4">
      <c r="A53" s="111">
        <v>48</v>
      </c>
      <c r="B53" s="112" t="s">
        <v>475</v>
      </c>
      <c r="C53" s="113" t="s">
        <v>506</v>
      </c>
      <c r="D53" s="38" t="s">
        <v>235</v>
      </c>
      <c r="E53" s="38" t="s">
        <v>575</v>
      </c>
      <c r="F53" s="124" t="s">
        <v>236</v>
      </c>
      <c r="G53" s="115" t="s">
        <v>475</v>
      </c>
      <c r="H53" s="116" t="s">
        <v>541</v>
      </c>
      <c r="I53" s="117"/>
      <c r="J53" s="117"/>
      <c r="K53" s="117">
        <v>1.5</v>
      </c>
      <c r="L53" s="117">
        <v>1</v>
      </c>
      <c r="M53" s="117">
        <v>1.5</v>
      </c>
      <c r="N53" s="117">
        <v>1.5</v>
      </c>
      <c r="O53" s="117">
        <v>1</v>
      </c>
      <c r="P53" s="117"/>
      <c r="Q53" s="117"/>
      <c r="R53" s="117">
        <v>1.5</v>
      </c>
      <c r="S53" s="117">
        <v>1</v>
      </c>
      <c r="T53" s="117">
        <v>1.5</v>
      </c>
      <c r="U53" s="117">
        <v>1.5</v>
      </c>
      <c r="V53" s="117"/>
      <c r="W53" s="117"/>
      <c r="X53" s="117">
        <v>1</v>
      </c>
      <c r="Y53" s="117">
        <v>1</v>
      </c>
      <c r="Z53" s="117">
        <v>1</v>
      </c>
      <c r="AA53" s="117">
        <v>1.5</v>
      </c>
      <c r="AB53" s="117">
        <v>1.5</v>
      </c>
      <c r="AC53" s="117"/>
      <c r="AD53" s="117"/>
      <c r="AE53" s="117">
        <v>1</v>
      </c>
      <c r="AF53" s="117">
        <v>1.5</v>
      </c>
      <c r="AG53" s="117">
        <v>1</v>
      </c>
      <c r="AH53" s="117">
        <v>1.5</v>
      </c>
      <c r="AI53" s="117">
        <v>1</v>
      </c>
      <c r="AJ53" s="117">
        <v>1</v>
      </c>
      <c r="AK53" s="117"/>
      <c r="AL53" s="117">
        <v>1</v>
      </c>
      <c r="AM53" s="117">
        <v>1.5</v>
      </c>
      <c r="AN53" s="118">
        <f t="shared" si="6"/>
        <v>27.5</v>
      </c>
      <c r="AO53" s="114">
        <v>140000</v>
      </c>
      <c r="AP53" s="119">
        <f t="shared" si="7"/>
        <v>3850000</v>
      </c>
    </row>
    <row r="54" spans="1:42" ht="24.9" customHeight="1" x14ac:dyDescent="0.4">
      <c r="A54" s="111">
        <v>49</v>
      </c>
      <c r="B54" s="112" t="s">
        <v>476</v>
      </c>
      <c r="C54" s="113" t="s">
        <v>507</v>
      </c>
      <c r="D54" s="38" t="s">
        <v>235</v>
      </c>
      <c r="E54" s="38" t="s">
        <v>576</v>
      </c>
      <c r="F54" s="122" t="s">
        <v>313</v>
      </c>
      <c r="G54" s="115" t="s">
        <v>476</v>
      </c>
      <c r="H54" s="116" t="s">
        <v>542</v>
      </c>
      <c r="I54" s="117"/>
      <c r="J54" s="117"/>
      <c r="K54" s="117">
        <v>1.5</v>
      </c>
      <c r="L54" s="117">
        <v>1</v>
      </c>
      <c r="M54" s="117">
        <v>0.25</v>
      </c>
      <c r="N54" s="117">
        <v>1.5</v>
      </c>
      <c r="O54" s="117"/>
      <c r="P54" s="117"/>
      <c r="Q54" s="117">
        <v>1.5</v>
      </c>
      <c r="R54" s="117">
        <v>1.5</v>
      </c>
      <c r="S54" s="117">
        <v>1</v>
      </c>
      <c r="T54" s="117">
        <v>1.5</v>
      </c>
      <c r="U54" s="117">
        <v>1.5</v>
      </c>
      <c r="V54" s="117"/>
      <c r="W54" s="117"/>
      <c r="X54" s="117"/>
      <c r="Y54" s="117">
        <v>1</v>
      </c>
      <c r="Z54" s="117">
        <v>1</v>
      </c>
      <c r="AA54" s="117">
        <v>1.5</v>
      </c>
      <c r="AB54" s="117">
        <v>1.5</v>
      </c>
      <c r="AC54" s="117"/>
      <c r="AD54" s="117"/>
      <c r="AE54" s="117">
        <v>1</v>
      </c>
      <c r="AF54" s="117"/>
      <c r="AG54" s="117">
        <v>1</v>
      </c>
      <c r="AH54" s="117">
        <v>1</v>
      </c>
      <c r="AI54" s="117">
        <v>1</v>
      </c>
      <c r="AJ54" s="117">
        <v>0.5</v>
      </c>
      <c r="AK54" s="117"/>
      <c r="AL54" s="117">
        <v>1</v>
      </c>
      <c r="AM54" s="117">
        <v>1.5</v>
      </c>
      <c r="AN54" s="118">
        <f t="shared" si="6"/>
        <v>23.25</v>
      </c>
      <c r="AO54" s="114">
        <v>170000</v>
      </c>
      <c r="AP54" s="119">
        <f t="shared" si="7"/>
        <v>3952500</v>
      </c>
    </row>
    <row r="55" spans="1:42" ht="24.9" customHeight="1" x14ac:dyDescent="0.4">
      <c r="A55" s="111">
        <v>50</v>
      </c>
      <c r="B55" s="112" t="s">
        <v>343</v>
      </c>
      <c r="C55" s="113" t="s">
        <v>344</v>
      </c>
      <c r="D55" s="38" t="s">
        <v>617</v>
      </c>
      <c r="E55" s="156" t="s">
        <v>345</v>
      </c>
      <c r="F55" s="122" t="s">
        <v>346</v>
      </c>
      <c r="G55" s="115" t="s">
        <v>343</v>
      </c>
      <c r="H55" s="116" t="s">
        <v>347</v>
      </c>
      <c r="I55" s="117"/>
      <c r="J55" s="117"/>
      <c r="K55" s="117">
        <v>1.5</v>
      </c>
      <c r="L55" s="117">
        <v>1</v>
      </c>
      <c r="M55" s="117">
        <v>1.5</v>
      </c>
      <c r="N55" s="117">
        <v>1.5</v>
      </c>
      <c r="O55" s="117">
        <v>1</v>
      </c>
      <c r="P55" s="117"/>
      <c r="Q55" s="117">
        <v>1.5</v>
      </c>
      <c r="R55" s="117">
        <v>1.5</v>
      </c>
      <c r="S55" s="117">
        <v>1</v>
      </c>
      <c r="T55" s="117">
        <v>1.5</v>
      </c>
      <c r="U55" s="117">
        <v>1.5</v>
      </c>
      <c r="V55" s="117">
        <v>1</v>
      </c>
      <c r="W55" s="117"/>
      <c r="X55" s="117">
        <v>1</v>
      </c>
      <c r="Y55" s="117">
        <v>1</v>
      </c>
      <c r="Z55" s="117">
        <v>1</v>
      </c>
      <c r="AA55" s="117">
        <v>1.5</v>
      </c>
      <c r="AB55" s="117">
        <v>1.5</v>
      </c>
      <c r="AC55" s="117">
        <v>1</v>
      </c>
      <c r="AD55" s="117"/>
      <c r="AE55" s="117">
        <v>1</v>
      </c>
      <c r="AF55" s="117">
        <v>1.5</v>
      </c>
      <c r="AG55" s="117">
        <v>1</v>
      </c>
      <c r="AH55" s="117">
        <v>1.5</v>
      </c>
      <c r="AI55" s="117">
        <v>1</v>
      </c>
      <c r="AJ55" s="117">
        <v>1</v>
      </c>
      <c r="AK55" s="117"/>
      <c r="AL55" s="117">
        <v>1</v>
      </c>
      <c r="AM55" s="117">
        <v>1.5</v>
      </c>
      <c r="AN55" s="118">
        <f t="shared" si="6"/>
        <v>31</v>
      </c>
      <c r="AO55" s="114">
        <v>190000</v>
      </c>
      <c r="AP55" s="119">
        <f t="shared" si="7"/>
        <v>5890000</v>
      </c>
    </row>
    <row r="56" spans="1:42" ht="24.9" customHeight="1" x14ac:dyDescent="0.4">
      <c r="A56" s="111">
        <v>51</v>
      </c>
      <c r="B56" s="112" t="s">
        <v>477</v>
      </c>
      <c r="C56" s="113" t="s">
        <v>508</v>
      </c>
      <c r="D56" s="160" t="s">
        <v>238</v>
      </c>
      <c r="E56" s="156" t="s">
        <v>577</v>
      </c>
      <c r="F56" s="122" t="s">
        <v>543</v>
      </c>
      <c r="G56" s="115" t="s">
        <v>477</v>
      </c>
      <c r="H56" s="116" t="s">
        <v>544</v>
      </c>
      <c r="I56" s="117"/>
      <c r="J56" s="117"/>
      <c r="K56" s="117">
        <v>1.5</v>
      </c>
      <c r="L56" s="117">
        <v>1</v>
      </c>
      <c r="M56" s="117">
        <v>1.5</v>
      </c>
      <c r="N56" s="117">
        <v>1.5</v>
      </c>
      <c r="O56" s="117">
        <v>1</v>
      </c>
      <c r="P56" s="117"/>
      <c r="Q56" s="117">
        <v>1.5</v>
      </c>
      <c r="R56" s="117">
        <v>1.5</v>
      </c>
      <c r="S56" s="117">
        <v>1</v>
      </c>
      <c r="T56" s="117">
        <v>1.5</v>
      </c>
      <c r="U56" s="117">
        <v>1.5</v>
      </c>
      <c r="V56" s="117">
        <v>1</v>
      </c>
      <c r="W56" s="117"/>
      <c r="X56" s="117">
        <v>1</v>
      </c>
      <c r="Y56" s="117">
        <v>1</v>
      </c>
      <c r="Z56" s="117">
        <v>1</v>
      </c>
      <c r="AA56" s="117">
        <v>1.5</v>
      </c>
      <c r="AB56" s="117">
        <v>1.5</v>
      </c>
      <c r="AC56" s="117">
        <v>1</v>
      </c>
      <c r="AD56" s="117"/>
      <c r="AE56" s="117">
        <v>1</v>
      </c>
      <c r="AF56" s="117"/>
      <c r="AG56" s="117"/>
      <c r="AH56" s="117"/>
      <c r="AI56" s="117"/>
      <c r="AJ56" s="117"/>
      <c r="AK56" s="117"/>
      <c r="AL56" s="117"/>
      <c r="AM56" s="117"/>
      <c r="AN56" s="118">
        <f t="shared" si="6"/>
        <v>22.5</v>
      </c>
      <c r="AO56" s="114">
        <v>230000</v>
      </c>
      <c r="AP56" s="119">
        <f t="shared" si="7"/>
        <v>5175000</v>
      </c>
    </row>
    <row r="57" spans="1:42" ht="24.9" customHeight="1" x14ac:dyDescent="0.4">
      <c r="A57" s="111">
        <v>52</v>
      </c>
      <c r="B57" s="112" t="s">
        <v>478</v>
      </c>
      <c r="C57" s="113" t="s">
        <v>509</v>
      </c>
      <c r="D57" s="38" t="s">
        <v>235</v>
      </c>
      <c r="E57" s="156" t="s">
        <v>578</v>
      </c>
      <c r="F57" s="122" t="s">
        <v>239</v>
      </c>
      <c r="G57" s="115" t="s">
        <v>478</v>
      </c>
      <c r="H57" s="116" t="s">
        <v>545</v>
      </c>
      <c r="I57" s="117"/>
      <c r="J57" s="117"/>
      <c r="K57" s="117">
        <v>1.5</v>
      </c>
      <c r="L57" s="117">
        <v>1</v>
      </c>
      <c r="M57" s="117">
        <v>1.5</v>
      </c>
      <c r="N57" s="117">
        <v>1.5</v>
      </c>
      <c r="O57" s="117">
        <v>1</v>
      </c>
      <c r="P57" s="117"/>
      <c r="Q57" s="117"/>
      <c r="R57" s="117">
        <v>1.5</v>
      </c>
      <c r="S57" s="117">
        <v>1</v>
      </c>
      <c r="T57" s="117">
        <v>1.5</v>
      </c>
      <c r="U57" s="117">
        <v>1.5</v>
      </c>
      <c r="V57" s="117">
        <v>1</v>
      </c>
      <c r="W57" s="117"/>
      <c r="X57" s="117">
        <v>1</v>
      </c>
      <c r="Y57" s="117">
        <v>1</v>
      </c>
      <c r="Z57" s="117">
        <v>1</v>
      </c>
      <c r="AA57" s="117">
        <v>1.5</v>
      </c>
      <c r="AB57" s="117">
        <v>1.5</v>
      </c>
      <c r="AC57" s="117">
        <v>1</v>
      </c>
      <c r="AD57" s="117"/>
      <c r="AE57" s="117">
        <v>1</v>
      </c>
      <c r="AF57" s="117">
        <v>1.5</v>
      </c>
      <c r="AG57" s="117">
        <v>1</v>
      </c>
      <c r="AH57" s="117">
        <v>1.5</v>
      </c>
      <c r="AI57" s="117">
        <v>1</v>
      </c>
      <c r="AJ57" s="117">
        <v>1</v>
      </c>
      <c r="AK57" s="117"/>
      <c r="AL57" s="117">
        <v>1</v>
      </c>
      <c r="AM57" s="117">
        <v>1.5</v>
      </c>
      <c r="AN57" s="118">
        <f t="shared" si="6"/>
        <v>29.5</v>
      </c>
      <c r="AO57" s="114">
        <v>150000</v>
      </c>
      <c r="AP57" s="119">
        <f t="shared" si="7"/>
        <v>4425000</v>
      </c>
    </row>
    <row r="58" spans="1:42" ht="24.9" customHeight="1" x14ac:dyDescent="0.4">
      <c r="A58" s="111">
        <v>53</v>
      </c>
      <c r="B58" s="112" t="s">
        <v>479</v>
      </c>
      <c r="C58" s="113" t="s">
        <v>510</v>
      </c>
      <c r="D58" s="160" t="s">
        <v>235</v>
      </c>
      <c r="E58" s="156" t="s">
        <v>579</v>
      </c>
      <c r="F58" s="122" t="s">
        <v>239</v>
      </c>
      <c r="G58" s="115" t="s">
        <v>479</v>
      </c>
      <c r="H58" s="116" t="s">
        <v>546</v>
      </c>
      <c r="I58" s="117"/>
      <c r="J58" s="117"/>
      <c r="K58" s="117">
        <v>1.5</v>
      </c>
      <c r="L58" s="117">
        <v>1</v>
      </c>
      <c r="M58" s="117">
        <v>1.5</v>
      </c>
      <c r="N58" s="117">
        <v>1.5</v>
      </c>
      <c r="O58" s="117">
        <v>1</v>
      </c>
      <c r="P58" s="117"/>
      <c r="Q58" s="117">
        <v>1.5</v>
      </c>
      <c r="R58" s="117">
        <v>1.5</v>
      </c>
      <c r="S58" s="117">
        <v>1</v>
      </c>
      <c r="T58" s="117">
        <v>1.5</v>
      </c>
      <c r="U58" s="117">
        <v>1.5</v>
      </c>
      <c r="V58" s="117">
        <v>1</v>
      </c>
      <c r="W58" s="117"/>
      <c r="X58" s="117">
        <v>1</v>
      </c>
      <c r="Y58" s="117">
        <v>1</v>
      </c>
      <c r="Z58" s="117">
        <v>1</v>
      </c>
      <c r="AA58" s="117">
        <v>1.5</v>
      </c>
      <c r="AB58" s="117">
        <v>1.5</v>
      </c>
      <c r="AC58" s="117">
        <v>1</v>
      </c>
      <c r="AD58" s="117"/>
      <c r="AE58" s="117">
        <v>1</v>
      </c>
      <c r="AF58" s="117">
        <v>1.5</v>
      </c>
      <c r="AG58" s="117">
        <v>1</v>
      </c>
      <c r="AH58" s="117">
        <v>1.5</v>
      </c>
      <c r="AI58" s="117">
        <v>1</v>
      </c>
      <c r="AJ58" s="117">
        <v>1</v>
      </c>
      <c r="AK58" s="117"/>
      <c r="AL58" s="117">
        <v>1</v>
      </c>
      <c r="AM58" s="117">
        <v>1.5</v>
      </c>
      <c r="AN58" s="118">
        <f t="shared" si="6"/>
        <v>31</v>
      </c>
      <c r="AO58" s="114">
        <v>240000</v>
      </c>
      <c r="AP58" s="119">
        <f t="shared" si="7"/>
        <v>7440000</v>
      </c>
    </row>
    <row r="59" spans="1:42" ht="24.9" customHeight="1" x14ac:dyDescent="0.4">
      <c r="A59" s="111">
        <v>54</v>
      </c>
      <c r="B59" s="112" t="s">
        <v>368</v>
      </c>
      <c r="C59" s="113" t="s">
        <v>374</v>
      </c>
      <c r="D59" s="38" t="s">
        <v>516</v>
      </c>
      <c r="E59" s="38" t="s">
        <v>379</v>
      </c>
      <c r="F59" s="124" t="s">
        <v>313</v>
      </c>
      <c r="G59" s="115" t="s">
        <v>368</v>
      </c>
      <c r="H59" s="116" t="s">
        <v>384</v>
      </c>
      <c r="I59" s="117"/>
      <c r="J59" s="117"/>
      <c r="K59" s="117">
        <v>1.5</v>
      </c>
      <c r="L59" s="117">
        <v>1</v>
      </c>
      <c r="M59" s="117">
        <v>1.5</v>
      </c>
      <c r="N59" s="117">
        <v>1.5</v>
      </c>
      <c r="O59" s="117">
        <v>1</v>
      </c>
      <c r="P59" s="117"/>
      <c r="Q59" s="117">
        <v>1.5</v>
      </c>
      <c r="R59" s="117">
        <v>1.5</v>
      </c>
      <c r="S59" s="117">
        <v>1</v>
      </c>
      <c r="T59" s="117">
        <v>1.5</v>
      </c>
      <c r="U59" s="117">
        <v>1.5</v>
      </c>
      <c r="V59" s="117">
        <v>1</v>
      </c>
      <c r="W59" s="117"/>
      <c r="X59" s="117">
        <v>1</v>
      </c>
      <c r="Y59" s="117">
        <v>1</v>
      </c>
      <c r="Z59" s="117">
        <v>1</v>
      </c>
      <c r="AA59" s="117">
        <v>1.5</v>
      </c>
      <c r="AB59" s="117">
        <v>1.5</v>
      </c>
      <c r="AC59" s="117">
        <v>1</v>
      </c>
      <c r="AD59" s="117"/>
      <c r="AE59" s="117">
        <v>1</v>
      </c>
      <c r="AF59" s="117">
        <v>1.5</v>
      </c>
      <c r="AG59" s="117">
        <v>1</v>
      </c>
      <c r="AH59" s="117">
        <v>1.5</v>
      </c>
      <c r="AI59" s="117">
        <v>1</v>
      </c>
      <c r="AJ59" s="117">
        <v>1</v>
      </c>
      <c r="AK59" s="117"/>
      <c r="AL59" s="117">
        <v>1</v>
      </c>
      <c r="AM59" s="117">
        <v>1.5</v>
      </c>
      <c r="AN59" s="118">
        <f t="shared" si="6"/>
        <v>31</v>
      </c>
      <c r="AO59" s="114">
        <v>210000</v>
      </c>
      <c r="AP59" s="119">
        <f t="shared" si="7"/>
        <v>6510000</v>
      </c>
    </row>
    <row r="60" spans="1:42" ht="24.9" customHeight="1" x14ac:dyDescent="0.4">
      <c r="A60" s="111">
        <v>55</v>
      </c>
      <c r="B60" s="112" t="s">
        <v>348</v>
      </c>
      <c r="C60" s="113" t="s">
        <v>349</v>
      </c>
      <c r="D60" s="38" t="s">
        <v>617</v>
      </c>
      <c r="E60" s="38" t="s">
        <v>402</v>
      </c>
      <c r="F60" s="122" t="s">
        <v>239</v>
      </c>
      <c r="G60" s="115" t="s">
        <v>348</v>
      </c>
      <c r="H60" s="116" t="s">
        <v>350</v>
      </c>
      <c r="I60" s="117"/>
      <c r="J60" s="117"/>
      <c r="K60" s="117">
        <v>1.5</v>
      </c>
      <c r="L60" s="117">
        <v>1</v>
      </c>
      <c r="M60" s="117">
        <v>1.5</v>
      </c>
      <c r="N60" s="117">
        <v>1.5</v>
      </c>
      <c r="O60" s="117">
        <v>1</v>
      </c>
      <c r="P60" s="117"/>
      <c r="Q60" s="117">
        <v>1.5</v>
      </c>
      <c r="R60" s="117">
        <v>1.5</v>
      </c>
      <c r="S60" s="117">
        <v>1</v>
      </c>
      <c r="T60" s="117">
        <v>1.5</v>
      </c>
      <c r="U60" s="117">
        <v>1.5</v>
      </c>
      <c r="V60" s="117">
        <v>1</v>
      </c>
      <c r="W60" s="117"/>
      <c r="X60" s="117">
        <v>1</v>
      </c>
      <c r="Y60" s="117">
        <v>1</v>
      </c>
      <c r="Z60" s="117">
        <v>0.875</v>
      </c>
      <c r="AA60" s="117">
        <v>1.5</v>
      </c>
      <c r="AB60" s="117">
        <v>1.5</v>
      </c>
      <c r="AC60" s="117">
        <v>1</v>
      </c>
      <c r="AD60" s="117"/>
      <c r="AE60" s="117">
        <v>1</v>
      </c>
      <c r="AF60" s="117">
        <v>1.5</v>
      </c>
      <c r="AG60" s="117">
        <v>1</v>
      </c>
      <c r="AH60" s="117">
        <v>1.5</v>
      </c>
      <c r="AI60" s="117">
        <v>1</v>
      </c>
      <c r="AJ60" s="117">
        <v>1</v>
      </c>
      <c r="AK60" s="117"/>
      <c r="AL60" s="117">
        <v>1</v>
      </c>
      <c r="AM60" s="117">
        <v>1.5</v>
      </c>
      <c r="AN60" s="118">
        <f t="shared" si="6"/>
        <v>30.875</v>
      </c>
      <c r="AO60" s="114">
        <v>230000</v>
      </c>
      <c r="AP60" s="119">
        <f t="shared" si="7"/>
        <v>7101250</v>
      </c>
    </row>
    <row r="61" spans="1:42" ht="24.9" customHeight="1" x14ac:dyDescent="0.4">
      <c r="A61" s="111">
        <v>56</v>
      </c>
      <c r="B61" s="112" t="s">
        <v>480</v>
      </c>
      <c r="C61" s="113" t="s">
        <v>511</v>
      </c>
      <c r="D61" s="160" t="s">
        <v>237</v>
      </c>
      <c r="E61" s="156" t="s">
        <v>580</v>
      </c>
      <c r="F61" s="124" t="s">
        <v>547</v>
      </c>
      <c r="G61" s="115" t="s">
        <v>480</v>
      </c>
      <c r="H61" s="116" t="s">
        <v>548</v>
      </c>
      <c r="I61" s="117"/>
      <c r="J61" s="117"/>
      <c r="K61" s="117">
        <v>1.5</v>
      </c>
      <c r="L61" s="117"/>
      <c r="M61" s="117">
        <v>1.5</v>
      </c>
      <c r="N61" s="117">
        <v>1.375</v>
      </c>
      <c r="O61" s="117">
        <v>0.5</v>
      </c>
      <c r="P61" s="117"/>
      <c r="Q61" s="117">
        <v>1.5</v>
      </c>
      <c r="R61" s="117">
        <v>1.5</v>
      </c>
      <c r="S61" s="117">
        <v>0.25</v>
      </c>
      <c r="T61" s="117">
        <v>1.5</v>
      </c>
      <c r="U61" s="117">
        <v>1.5</v>
      </c>
      <c r="V61" s="117">
        <v>1</v>
      </c>
      <c r="W61" s="117"/>
      <c r="X61" s="117">
        <v>1</v>
      </c>
      <c r="Y61" s="117">
        <v>1</v>
      </c>
      <c r="Z61" s="117">
        <v>1</v>
      </c>
      <c r="AA61" s="117">
        <v>1.5</v>
      </c>
      <c r="AB61" s="117">
        <v>1.5</v>
      </c>
      <c r="AC61" s="117">
        <v>0.25</v>
      </c>
      <c r="AD61" s="117"/>
      <c r="AE61" s="117">
        <v>1</v>
      </c>
      <c r="AF61" s="117">
        <v>1.5</v>
      </c>
      <c r="AG61" s="117">
        <v>1</v>
      </c>
      <c r="AH61" s="117"/>
      <c r="AI61" s="117">
        <v>1</v>
      </c>
      <c r="AJ61" s="117">
        <v>1</v>
      </c>
      <c r="AK61" s="117"/>
      <c r="AL61" s="117">
        <v>1</v>
      </c>
      <c r="AM61" s="117">
        <v>1.5</v>
      </c>
      <c r="AN61" s="118">
        <f t="shared" si="6"/>
        <v>26.375</v>
      </c>
      <c r="AO61" s="114">
        <v>240000</v>
      </c>
      <c r="AP61" s="119">
        <f t="shared" si="7"/>
        <v>6330000</v>
      </c>
    </row>
    <row r="62" spans="1:42" ht="24.9" customHeight="1" x14ac:dyDescent="0.4">
      <c r="A62" s="111">
        <v>57</v>
      </c>
      <c r="B62" s="112" t="s">
        <v>351</v>
      </c>
      <c r="C62" s="113" t="s">
        <v>352</v>
      </c>
      <c r="D62" s="38" t="s">
        <v>618</v>
      </c>
      <c r="E62" s="156" t="s">
        <v>403</v>
      </c>
      <c r="F62" s="122" t="s">
        <v>236</v>
      </c>
      <c r="G62" s="115" t="s">
        <v>351</v>
      </c>
      <c r="H62" s="116" t="s">
        <v>353</v>
      </c>
      <c r="I62" s="117"/>
      <c r="J62" s="117"/>
      <c r="K62" s="117">
        <v>1.5</v>
      </c>
      <c r="L62" s="117">
        <v>1</v>
      </c>
      <c r="M62" s="117">
        <v>1.5</v>
      </c>
      <c r="N62" s="117">
        <v>1.5</v>
      </c>
      <c r="O62" s="117">
        <v>1</v>
      </c>
      <c r="P62" s="117"/>
      <c r="Q62" s="117">
        <v>1.5</v>
      </c>
      <c r="R62" s="117">
        <v>1.5</v>
      </c>
      <c r="S62" s="117">
        <v>1</v>
      </c>
      <c r="T62" s="117">
        <v>1.5</v>
      </c>
      <c r="U62" s="117">
        <v>1.5</v>
      </c>
      <c r="V62" s="117">
        <v>1</v>
      </c>
      <c r="W62" s="117"/>
      <c r="X62" s="117">
        <v>1</v>
      </c>
      <c r="Y62" s="117">
        <v>1</v>
      </c>
      <c r="Z62" s="117">
        <v>1</v>
      </c>
      <c r="AA62" s="117">
        <v>1.5</v>
      </c>
      <c r="AB62" s="117">
        <v>1.5</v>
      </c>
      <c r="AC62" s="117">
        <v>1</v>
      </c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8">
        <f t="shared" si="6"/>
        <v>21.5</v>
      </c>
      <c r="AO62" s="114">
        <v>220000</v>
      </c>
      <c r="AP62" s="119">
        <f t="shared" si="7"/>
        <v>4730000</v>
      </c>
    </row>
    <row r="63" spans="1:42" ht="24.9" customHeight="1" x14ac:dyDescent="0.4">
      <c r="A63" s="111">
        <v>58</v>
      </c>
      <c r="B63" s="112" t="s">
        <v>404</v>
      </c>
      <c r="C63" s="113" t="s">
        <v>405</v>
      </c>
      <c r="D63" s="38" t="s">
        <v>617</v>
      </c>
      <c r="E63" s="38" t="s">
        <v>406</v>
      </c>
      <c r="F63" s="122" t="s">
        <v>239</v>
      </c>
      <c r="G63" s="115" t="s">
        <v>404</v>
      </c>
      <c r="H63" s="116" t="s">
        <v>407</v>
      </c>
      <c r="I63" s="117"/>
      <c r="J63" s="117"/>
      <c r="K63" s="117">
        <v>1.5</v>
      </c>
      <c r="L63" s="117">
        <v>1</v>
      </c>
      <c r="M63" s="117">
        <v>1.5</v>
      </c>
      <c r="N63" s="117">
        <v>1.5</v>
      </c>
      <c r="O63" s="117">
        <v>0.5</v>
      </c>
      <c r="P63" s="117"/>
      <c r="Q63" s="117">
        <v>1.5</v>
      </c>
      <c r="R63" s="117">
        <v>1.5</v>
      </c>
      <c r="S63" s="117"/>
      <c r="T63" s="117">
        <v>1.5</v>
      </c>
      <c r="U63" s="117">
        <v>1.5</v>
      </c>
      <c r="V63" s="117"/>
      <c r="W63" s="117"/>
      <c r="X63" s="117">
        <v>1</v>
      </c>
      <c r="Y63" s="117">
        <v>1</v>
      </c>
      <c r="Z63" s="117"/>
      <c r="AA63" s="117">
        <v>1</v>
      </c>
      <c r="AB63" s="117">
        <v>1.5</v>
      </c>
      <c r="AC63" s="117"/>
      <c r="AD63" s="117"/>
      <c r="AE63" s="117">
        <v>1</v>
      </c>
      <c r="AF63" s="117"/>
      <c r="AG63" s="117">
        <v>1</v>
      </c>
      <c r="AH63" s="117">
        <v>1</v>
      </c>
      <c r="AI63" s="117"/>
      <c r="AJ63" s="117"/>
      <c r="AK63" s="117"/>
      <c r="AL63" s="117"/>
      <c r="AM63" s="117"/>
      <c r="AN63" s="118">
        <f t="shared" si="6"/>
        <v>19.5</v>
      </c>
      <c r="AO63" s="114">
        <v>170000</v>
      </c>
      <c r="AP63" s="119">
        <f t="shared" si="7"/>
        <v>3315000</v>
      </c>
    </row>
    <row r="64" spans="1:42" ht="24.9" customHeight="1" x14ac:dyDescent="0.4">
      <c r="A64" s="111">
        <v>59</v>
      </c>
      <c r="B64" s="112" t="s">
        <v>408</v>
      </c>
      <c r="C64" s="113" t="s">
        <v>409</v>
      </c>
      <c r="D64" s="38" t="s">
        <v>617</v>
      </c>
      <c r="E64" s="38" t="s">
        <v>410</v>
      </c>
      <c r="F64" s="122" t="s">
        <v>239</v>
      </c>
      <c r="G64" s="115" t="s">
        <v>408</v>
      </c>
      <c r="H64" s="116" t="s">
        <v>411</v>
      </c>
      <c r="I64" s="117"/>
      <c r="J64" s="117"/>
      <c r="K64" s="117">
        <v>1.5</v>
      </c>
      <c r="L64" s="117">
        <v>1</v>
      </c>
      <c r="M64" s="117">
        <v>1.5</v>
      </c>
      <c r="N64" s="117">
        <v>1.5</v>
      </c>
      <c r="O64" s="117">
        <v>1</v>
      </c>
      <c r="P64" s="117"/>
      <c r="Q64" s="117">
        <v>1.5</v>
      </c>
      <c r="R64" s="117">
        <v>1.5</v>
      </c>
      <c r="S64" s="117">
        <v>1</v>
      </c>
      <c r="T64" s="117">
        <v>1.5</v>
      </c>
      <c r="U64" s="117">
        <v>1.5</v>
      </c>
      <c r="V64" s="117"/>
      <c r="W64" s="117"/>
      <c r="X64" s="117">
        <v>1</v>
      </c>
      <c r="Y64" s="117">
        <v>1</v>
      </c>
      <c r="Z64" s="117">
        <v>1</v>
      </c>
      <c r="AA64" s="117">
        <v>1.5</v>
      </c>
      <c r="AB64" s="117">
        <v>1.5</v>
      </c>
      <c r="AC64" s="117"/>
      <c r="AD64" s="117"/>
      <c r="AE64" s="117">
        <v>1</v>
      </c>
      <c r="AF64" s="117">
        <v>1.5</v>
      </c>
      <c r="AG64" s="117">
        <v>1</v>
      </c>
      <c r="AH64" s="117">
        <v>1.5</v>
      </c>
      <c r="AI64" s="117">
        <v>1</v>
      </c>
      <c r="AJ64" s="117">
        <v>1</v>
      </c>
      <c r="AK64" s="117"/>
      <c r="AL64" s="117">
        <v>1</v>
      </c>
      <c r="AM64" s="117">
        <v>0.5</v>
      </c>
      <c r="AN64" s="118">
        <f t="shared" si="6"/>
        <v>28</v>
      </c>
      <c r="AO64" s="114">
        <v>160000</v>
      </c>
      <c r="AP64" s="119">
        <f t="shared" si="7"/>
        <v>4480000</v>
      </c>
    </row>
    <row r="65" spans="1:42" ht="24.9" customHeight="1" x14ac:dyDescent="0.4">
      <c r="A65" s="111">
        <v>60</v>
      </c>
      <c r="B65" s="112" t="s">
        <v>481</v>
      </c>
      <c r="C65" s="113" t="s">
        <v>512</v>
      </c>
      <c r="D65" s="38" t="s">
        <v>235</v>
      </c>
      <c r="E65" s="38" t="s">
        <v>581</v>
      </c>
      <c r="F65" s="122" t="s">
        <v>239</v>
      </c>
      <c r="G65" s="115" t="s">
        <v>481</v>
      </c>
      <c r="H65" s="116" t="s">
        <v>549</v>
      </c>
      <c r="I65" s="117"/>
      <c r="J65" s="117"/>
      <c r="K65" s="117">
        <v>1.5</v>
      </c>
      <c r="L65" s="117">
        <v>1</v>
      </c>
      <c r="M65" s="117">
        <v>1.5</v>
      </c>
      <c r="N65" s="117">
        <v>1.5</v>
      </c>
      <c r="O65" s="117">
        <v>1</v>
      </c>
      <c r="P65" s="117"/>
      <c r="Q65" s="117">
        <v>1.5</v>
      </c>
      <c r="R65" s="117">
        <v>1.5</v>
      </c>
      <c r="S65" s="117">
        <v>1</v>
      </c>
      <c r="T65" s="117">
        <v>1.5</v>
      </c>
      <c r="U65" s="117">
        <v>1.5</v>
      </c>
      <c r="V65" s="117">
        <v>1</v>
      </c>
      <c r="W65" s="117"/>
      <c r="X65" s="117">
        <v>1</v>
      </c>
      <c r="Y65" s="117">
        <v>1</v>
      </c>
      <c r="Z65" s="117">
        <v>1</v>
      </c>
      <c r="AA65" s="117">
        <v>1.5</v>
      </c>
      <c r="AB65" s="117">
        <v>1.5</v>
      </c>
      <c r="AC65" s="117"/>
      <c r="AD65" s="117"/>
      <c r="AE65" s="117">
        <v>1</v>
      </c>
      <c r="AF65" s="117">
        <v>1.5</v>
      </c>
      <c r="AG65" s="117">
        <v>1</v>
      </c>
      <c r="AH65" s="117">
        <v>1.5</v>
      </c>
      <c r="AI65" s="117">
        <v>1</v>
      </c>
      <c r="AJ65" s="117">
        <v>1</v>
      </c>
      <c r="AK65" s="117"/>
      <c r="AL65" s="117">
        <v>1</v>
      </c>
      <c r="AM65" s="117">
        <v>1.5</v>
      </c>
      <c r="AN65" s="118">
        <f t="shared" si="6"/>
        <v>30</v>
      </c>
      <c r="AO65" s="114">
        <v>160000</v>
      </c>
      <c r="AP65" s="119">
        <f t="shared" si="7"/>
        <v>4800000</v>
      </c>
    </row>
    <row r="66" spans="1:42" ht="24.9" customHeight="1" x14ac:dyDescent="0.4">
      <c r="A66" s="111">
        <v>61</v>
      </c>
      <c r="B66" s="112" t="s">
        <v>412</v>
      </c>
      <c r="C66" s="113" t="s">
        <v>413</v>
      </c>
      <c r="D66" s="38" t="s">
        <v>617</v>
      </c>
      <c r="E66" s="156" t="s">
        <v>414</v>
      </c>
      <c r="F66" s="124" t="s">
        <v>386</v>
      </c>
      <c r="G66" s="115" t="s">
        <v>412</v>
      </c>
      <c r="H66" s="116" t="s">
        <v>415</v>
      </c>
      <c r="I66" s="117"/>
      <c r="J66" s="117"/>
      <c r="K66" s="117">
        <v>1.5</v>
      </c>
      <c r="L66" s="117">
        <v>1</v>
      </c>
      <c r="M66" s="117">
        <v>1.5</v>
      </c>
      <c r="N66" s="117">
        <v>1.5</v>
      </c>
      <c r="O66" s="117">
        <v>1</v>
      </c>
      <c r="P66" s="117"/>
      <c r="Q66" s="117">
        <v>1.5</v>
      </c>
      <c r="R66" s="117">
        <v>1.5</v>
      </c>
      <c r="S66" s="117">
        <v>1</v>
      </c>
      <c r="T66" s="117">
        <v>1.5</v>
      </c>
      <c r="U66" s="117">
        <v>1</v>
      </c>
      <c r="V66" s="117"/>
      <c r="W66" s="117"/>
      <c r="X66" s="117">
        <v>0.875</v>
      </c>
      <c r="Y66" s="117">
        <v>1</v>
      </c>
      <c r="Z66" s="117">
        <v>1</v>
      </c>
      <c r="AA66" s="117">
        <v>1.5</v>
      </c>
      <c r="AB66" s="117">
        <v>1.5</v>
      </c>
      <c r="AC66" s="117"/>
      <c r="AD66" s="117"/>
      <c r="AE66" s="117">
        <v>1</v>
      </c>
      <c r="AF66" s="117"/>
      <c r="AG66" s="117">
        <v>1</v>
      </c>
      <c r="AH66" s="117">
        <v>1.5</v>
      </c>
      <c r="AI66" s="117">
        <v>1</v>
      </c>
      <c r="AJ66" s="117">
        <v>1</v>
      </c>
      <c r="AK66" s="117"/>
      <c r="AL66" s="117"/>
      <c r="AM66" s="117"/>
      <c r="AN66" s="118">
        <f t="shared" ref="AN66:AN70" si="8">SUM(I66:AM66)</f>
        <v>24.375</v>
      </c>
      <c r="AO66" s="114">
        <v>150000</v>
      </c>
      <c r="AP66" s="119">
        <f t="shared" ref="AP66:AP70" si="9">AN66*AO66</f>
        <v>3656250</v>
      </c>
    </row>
    <row r="67" spans="1:42" ht="24.9" customHeight="1" x14ac:dyDescent="0.4">
      <c r="A67" s="111">
        <v>62</v>
      </c>
      <c r="B67" s="112" t="s">
        <v>416</v>
      </c>
      <c r="C67" s="113" t="s">
        <v>417</v>
      </c>
      <c r="D67" s="38" t="s">
        <v>617</v>
      </c>
      <c r="E67" s="156" t="s">
        <v>418</v>
      </c>
      <c r="F67" s="122" t="s">
        <v>313</v>
      </c>
      <c r="G67" s="115" t="s">
        <v>416</v>
      </c>
      <c r="H67" s="116" t="s">
        <v>419</v>
      </c>
      <c r="I67" s="117"/>
      <c r="J67" s="117"/>
      <c r="K67" s="117">
        <v>1.5</v>
      </c>
      <c r="L67" s="117">
        <v>1</v>
      </c>
      <c r="M67" s="117">
        <v>1.5</v>
      </c>
      <c r="N67" s="117">
        <v>1.5</v>
      </c>
      <c r="O67" s="117">
        <v>0.5</v>
      </c>
      <c r="P67" s="117"/>
      <c r="Q67" s="117">
        <v>1.5</v>
      </c>
      <c r="R67" s="117">
        <v>1.5</v>
      </c>
      <c r="S67" s="117">
        <v>1</v>
      </c>
      <c r="T67" s="117">
        <v>1.5</v>
      </c>
      <c r="U67" s="117"/>
      <c r="V67" s="117"/>
      <c r="W67" s="117"/>
      <c r="X67" s="117">
        <v>1</v>
      </c>
      <c r="Y67" s="117">
        <v>1</v>
      </c>
      <c r="Z67" s="117">
        <v>1</v>
      </c>
      <c r="AA67" s="117">
        <v>1.5</v>
      </c>
      <c r="AB67" s="117">
        <v>1.5</v>
      </c>
      <c r="AC67" s="117"/>
      <c r="AD67" s="117"/>
      <c r="AE67" s="117">
        <v>1</v>
      </c>
      <c r="AF67" s="117">
        <v>1.5</v>
      </c>
      <c r="AG67" s="117">
        <v>1</v>
      </c>
      <c r="AH67" s="117">
        <v>1.5</v>
      </c>
      <c r="AI67" s="117">
        <v>1</v>
      </c>
      <c r="AJ67" s="117"/>
      <c r="AK67" s="117"/>
      <c r="AL67" s="117">
        <v>1</v>
      </c>
      <c r="AM67" s="117">
        <v>1.5</v>
      </c>
      <c r="AN67" s="118">
        <f t="shared" si="8"/>
        <v>26</v>
      </c>
      <c r="AO67" s="114">
        <v>170000</v>
      </c>
      <c r="AP67" s="119">
        <f t="shared" si="9"/>
        <v>4420000</v>
      </c>
    </row>
    <row r="68" spans="1:42" ht="24.9" customHeight="1" x14ac:dyDescent="0.4">
      <c r="A68" s="111">
        <v>63</v>
      </c>
      <c r="B68" s="112" t="s">
        <v>482</v>
      </c>
      <c r="C68" s="113" t="s">
        <v>513</v>
      </c>
      <c r="D68" s="38" t="s">
        <v>238</v>
      </c>
      <c r="E68" s="38" t="s">
        <v>582</v>
      </c>
      <c r="F68" s="122" t="s">
        <v>240</v>
      </c>
      <c r="G68" s="115" t="s">
        <v>482</v>
      </c>
      <c r="H68" s="116" t="s">
        <v>550</v>
      </c>
      <c r="I68" s="117"/>
      <c r="J68" s="117"/>
      <c r="K68" s="117">
        <v>1.5</v>
      </c>
      <c r="L68" s="117">
        <v>1</v>
      </c>
      <c r="M68" s="117">
        <v>1.5</v>
      </c>
      <c r="N68" s="117">
        <v>1.5</v>
      </c>
      <c r="O68" s="117">
        <v>1</v>
      </c>
      <c r="P68" s="117"/>
      <c r="Q68" s="117">
        <v>1.5</v>
      </c>
      <c r="R68" s="117">
        <v>1.5</v>
      </c>
      <c r="S68" s="117">
        <v>1</v>
      </c>
      <c r="T68" s="117">
        <v>1.5</v>
      </c>
      <c r="U68" s="117">
        <v>1.5</v>
      </c>
      <c r="V68" s="117"/>
      <c r="W68" s="117"/>
      <c r="X68" s="117">
        <v>1</v>
      </c>
      <c r="Y68" s="117">
        <v>1</v>
      </c>
      <c r="Z68" s="117">
        <v>1</v>
      </c>
      <c r="AA68" s="117">
        <v>1.5</v>
      </c>
      <c r="AB68" s="117">
        <v>1.5</v>
      </c>
      <c r="AC68" s="117">
        <v>1</v>
      </c>
      <c r="AD68" s="117"/>
      <c r="AE68" s="117">
        <v>1</v>
      </c>
      <c r="AF68" s="117">
        <v>1.5</v>
      </c>
      <c r="AG68" s="117">
        <v>1</v>
      </c>
      <c r="AH68" s="117">
        <v>1.5</v>
      </c>
      <c r="AI68" s="117">
        <v>1</v>
      </c>
      <c r="AJ68" s="117">
        <v>1</v>
      </c>
      <c r="AK68" s="117"/>
      <c r="AL68" s="117">
        <v>0.5</v>
      </c>
      <c r="AM68" s="117"/>
      <c r="AN68" s="118">
        <f t="shared" si="8"/>
        <v>28</v>
      </c>
      <c r="AO68" s="114">
        <v>230000</v>
      </c>
      <c r="AP68" s="119">
        <f t="shared" si="9"/>
        <v>6440000</v>
      </c>
    </row>
    <row r="69" spans="1:42" ht="24.9" customHeight="1" x14ac:dyDescent="0.4">
      <c r="A69" s="111">
        <v>64</v>
      </c>
      <c r="B69" s="112" t="s">
        <v>483</v>
      </c>
      <c r="C69" s="113" t="s">
        <v>514</v>
      </c>
      <c r="D69" s="38" t="s">
        <v>235</v>
      </c>
      <c r="E69" s="38" t="s">
        <v>583</v>
      </c>
      <c r="F69" s="122" t="s">
        <v>236</v>
      </c>
      <c r="G69" s="115" t="s">
        <v>483</v>
      </c>
      <c r="H69" s="116" t="s">
        <v>551</v>
      </c>
      <c r="I69" s="117"/>
      <c r="J69" s="117"/>
      <c r="K69" s="117">
        <v>1.5</v>
      </c>
      <c r="L69" s="117">
        <v>1</v>
      </c>
      <c r="M69" s="117">
        <v>1.5</v>
      </c>
      <c r="N69" s="117">
        <v>1.5</v>
      </c>
      <c r="O69" s="117">
        <v>1</v>
      </c>
      <c r="P69" s="117"/>
      <c r="Q69" s="117">
        <v>1.5</v>
      </c>
      <c r="R69" s="117">
        <v>1.5</v>
      </c>
      <c r="S69" s="117">
        <v>1</v>
      </c>
      <c r="T69" s="117">
        <v>1.5</v>
      </c>
      <c r="U69" s="117">
        <v>1.5</v>
      </c>
      <c r="V69" s="117">
        <v>1</v>
      </c>
      <c r="W69" s="117"/>
      <c r="X69" s="117">
        <v>1</v>
      </c>
      <c r="Y69" s="117">
        <v>1</v>
      </c>
      <c r="Z69" s="117">
        <v>1</v>
      </c>
      <c r="AA69" s="117">
        <v>1.5</v>
      </c>
      <c r="AB69" s="117">
        <v>1.5</v>
      </c>
      <c r="AC69" s="117">
        <v>1</v>
      </c>
      <c r="AD69" s="117"/>
      <c r="AE69" s="117">
        <v>1</v>
      </c>
      <c r="AF69" s="117">
        <v>1.5</v>
      </c>
      <c r="AG69" s="117">
        <v>1</v>
      </c>
      <c r="AH69" s="117">
        <v>1.5</v>
      </c>
      <c r="AI69" s="117">
        <v>1</v>
      </c>
      <c r="AJ69" s="117">
        <v>1</v>
      </c>
      <c r="AK69" s="117"/>
      <c r="AL69" s="117">
        <v>1</v>
      </c>
      <c r="AM69" s="117">
        <v>1.5</v>
      </c>
      <c r="AN69" s="118">
        <f t="shared" si="8"/>
        <v>31</v>
      </c>
      <c r="AO69" s="114">
        <v>170000</v>
      </c>
      <c r="AP69" s="119">
        <f t="shared" si="9"/>
        <v>5270000</v>
      </c>
    </row>
    <row r="70" spans="1:42" ht="24.9" customHeight="1" thickBot="1" x14ac:dyDescent="0.45">
      <c r="A70" s="111">
        <v>65</v>
      </c>
      <c r="B70" s="112" t="s">
        <v>484</v>
      </c>
      <c r="C70" s="113" t="s">
        <v>515</v>
      </c>
      <c r="D70" s="38" t="s">
        <v>235</v>
      </c>
      <c r="E70" s="38" t="s">
        <v>584</v>
      </c>
      <c r="F70" s="122" t="s">
        <v>236</v>
      </c>
      <c r="G70" s="115" t="s">
        <v>484</v>
      </c>
      <c r="H70" s="116" t="s">
        <v>552</v>
      </c>
      <c r="I70" s="117"/>
      <c r="J70" s="117"/>
      <c r="K70" s="117">
        <v>1.5</v>
      </c>
      <c r="L70" s="117">
        <v>1</v>
      </c>
      <c r="M70" s="117">
        <v>1.5</v>
      </c>
      <c r="N70" s="117">
        <v>1</v>
      </c>
      <c r="O70" s="117"/>
      <c r="P70" s="117"/>
      <c r="Q70" s="117">
        <v>1.5</v>
      </c>
      <c r="R70" s="117">
        <v>1.5</v>
      </c>
      <c r="S70" s="117">
        <v>1</v>
      </c>
      <c r="T70" s="117">
        <v>1.5</v>
      </c>
      <c r="U70" s="117">
        <v>1.5</v>
      </c>
      <c r="V70" s="117">
        <v>1</v>
      </c>
      <c r="W70" s="117"/>
      <c r="X70" s="117">
        <v>1</v>
      </c>
      <c r="Y70" s="117">
        <v>1</v>
      </c>
      <c r="Z70" s="117">
        <v>1</v>
      </c>
      <c r="AA70" s="117">
        <v>1.5</v>
      </c>
      <c r="AB70" s="117">
        <v>1.5</v>
      </c>
      <c r="AC70" s="117">
        <v>1</v>
      </c>
      <c r="AD70" s="117"/>
      <c r="AE70" s="117">
        <v>1</v>
      </c>
      <c r="AF70" s="117">
        <v>1.5</v>
      </c>
      <c r="AG70" s="117">
        <v>1</v>
      </c>
      <c r="AH70" s="117">
        <v>1.5</v>
      </c>
      <c r="AI70" s="117">
        <v>1</v>
      </c>
      <c r="AJ70" s="117">
        <v>0.5</v>
      </c>
      <c r="AK70" s="117"/>
      <c r="AL70" s="117">
        <v>1</v>
      </c>
      <c r="AM70" s="117">
        <v>1.5</v>
      </c>
      <c r="AN70" s="118">
        <f t="shared" si="8"/>
        <v>29</v>
      </c>
      <c r="AO70" s="114">
        <v>170000</v>
      </c>
      <c r="AP70" s="119">
        <f t="shared" si="9"/>
        <v>4930000</v>
      </c>
    </row>
    <row r="71" spans="1:42" ht="30" customHeight="1" thickBot="1" x14ac:dyDescent="0.45">
      <c r="A71" s="272" t="s">
        <v>220</v>
      </c>
      <c r="B71" s="273"/>
      <c r="C71" s="273"/>
      <c r="D71" s="273"/>
      <c r="E71" s="273"/>
      <c r="F71" s="273"/>
      <c r="G71" s="273"/>
      <c r="H71" s="274"/>
      <c r="I71" s="125">
        <f>SUM(I10:I70)</f>
        <v>0</v>
      </c>
      <c r="J71" s="125">
        <f>SUM(J6:J70)</f>
        <v>0</v>
      </c>
      <c r="K71" s="125">
        <f t="shared" ref="K71:AL71" si="10">SUM(K6:K70)</f>
        <v>85.375</v>
      </c>
      <c r="L71" s="125">
        <f t="shared" si="10"/>
        <v>55.5</v>
      </c>
      <c r="M71" s="125">
        <f t="shared" si="10"/>
        <v>84.125</v>
      </c>
      <c r="N71" s="125">
        <f t="shared" si="10"/>
        <v>86.75</v>
      </c>
      <c r="O71" s="125">
        <f t="shared" si="10"/>
        <v>56.375</v>
      </c>
      <c r="P71" s="125">
        <f t="shared" si="10"/>
        <v>0</v>
      </c>
      <c r="Q71" s="125">
        <f>SUM(Q6:Q70)</f>
        <v>83.75</v>
      </c>
      <c r="R71" s="125">
        <f t="shared" si="10"/>
        <v>91.75</v>
      </c>
      <c r="S71" s="125">
        <f t="shared" si="10"/>
        <v>55.125</v>
      </c>
      <c r="T71" s="125">
        <f t="shared" si="10"/>
        <v>91.5</v>
      </c>
      <c r="U71" s="125">
        <f t="shared" si="10"/>
        <v>87.125</v>
      </c>
      <c r="V71" s="125">
        <f>SUM(V6:V70)</f>
        <v>42.5</v>
      </c>
      <c r="W71" s="125">
        <f t="shared" si="10"/>
        <v>0</v>
      </c>
      <c r="X71" s="125">
        <f t="shared" ref="X71:AC71" si="11">SUM(X6:X70)</f>
        <v>58.375</v>
      </c>
      <c r="Y71" s="125">
        <f t="shared" si="11"/>
        <v>60.25</v>
      </c>
      <c r="Z71" s="125">
        <f t="shared" si="11"/>
        <v>55.875</v>
      </c>
      <c r="AA71" s="125">
        <f t="shared" si="11"/>
        <v>87.25</v>
      </c>
      <c r="AB71" s="125">
        <f t="shared" si="11"/>
        <v>87</v>
      </c>
      <c r="AC71" s="125">
        <f t="shared" si="11"/>
        <v>42.75</v>
      </c>
      <c r="AD71" s="125">
        <f t="shared" si="10"/>
        <v>0</v>
      </c>
      <c r="AE71" s="125">
        <f t="shared" ref="AE71:AK71" si="12">SUM(AE6:AE70)</f>
        <v>59</v>
      </c>
      <c r="AF71" s="125">
        <f t="shared" si="12"/>
        <v>72.75</v>
      </c>
      <c r="AG71" s="125">
        <f t="shared" si="12"/>
        <v>51.375</v>
      </c>
      <c r="AH71" s="125">
        <f t="shared" si="12"/>
        <v>74.625</v>
      </c>
      <c r="AI71" s="125">
        <f t="shared" si="12"/>
        <v>51.5</v>
      </c>
      <c r="AJ71" s="125">
        <f t="shared" si="12"/>
        <v>43</v>
      </c>
      <c r="AK71" s="125">
        <f t="shared" si="12"/>
        <v>0</v>
      </c>
      <c r="AL71" s="125">
        <f t="shared" si="10"/>
        <v>47.75</v>
      </c>
      <c r="AM71" s="125">
        <f>SUM(AM6:AM70)</f>
        <v>72.5</v>
      </c>
      <c r="AN71" s="128">
        <f>SUM(AN6:AN70)</f>
        <v>1683.875</v>
      </c>
      <c r="AO71" s="129">
        <f>AVERAGE(AO6:AO70)</f>
        <v>196153.84615384616</v>
      </c>
      <c r="AP71" s="130">
        <f>SUM(AP6:AP70)</f>
        <v>330435000</v>
      </c>
    </row>
    <row r="72" spans="1:42" ht="24.9" hidden="1" customHeight="1" x14ac:dyDescent="0.4">
      <c r="A72" s="111">
        <v>1</v>
      </c>
      <c r="B72" s="112"/>
      <c r="C72" s="113"/>
      <c r="D72" s="123"/>
      <c r="E72" s="113"/>
      <c r="F72" s="114"/>
      <c r="G72" s="115"/>
      <c r="H72" s="116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8">
        <f>SUM(I72:AM72)</f>
        <v>0</v>
      </c>
      <c r="AO72" s="114"/>
      <c r="AP72" s="119">
        <f>AN72*AO72</f>
        <v>0</v>
      </c>
    </row>
    <row r="73" spans="1:42" ht="24.9" hidden="1" customHeight="1" x14ac:dyDescent="0.4">
      <c r="A73" s="120">
        <v>2</v>
      </c>
      <c r="B73" s="112"/>
      <c r="C73" s="113"/>
      <c r="D73" s="123"/>
      <c r="E73" s="113"/>
      <c r="F73" s="122"/>
      <c r="G73" s="115"/>
      <c r="H73" s="116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8">
        <f t="shared" ref="AN73:AN75" si="13">SUM(I73:AM73)</f>
        <v>0</v>
      </c>
      <c r="AO73" s="114"/>
      <c r="AP73" s="119">
        <f t="shared" ref="AP73:AP75" si="14">AN73*AO73</f>
        <v>0</v>
      </c>
    </row>
    <row r="74" spans="1:42" ht="24.9" hidden="1" customHeight="1" x14ac:dyDescent="0.4">
      <c r="A74" s="120">
        <v>3</v>
      </c>
      <c r="B74" s="112"/>
      <c r="C74" s="113"/>
      <c r="D74" s="121"/>
      <c r="E74" s="113"/>
      <c r="F74" s="122"/>
      <c r="G74" s="115"/>
      <c r="H74" s="116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8">
        <f t="shared" si="13"/>
        <v>0</v>
      </c>
      <c r="AO74" s="114"/>
      <c r="AP74" s="119">
        <f t="shared" si="14"/>
        <v>0</v>
      </c>
    </row>
    <row r="75" spans="1:42" ht="24.9" hidden="1" customHeight="1" thickBot="1" x14ac:dyDescent="0.45">
      <c r="A75" s="120">
        <v>4</v>
      </c>
      <c r="B75" s="112"/>
      <c r="C75" s="113"/>
      <c r="D75" s="121"/>
      <c r="E75" s="113"/>
      <c r="F75" s="122"/>
      <c r="G75" s="115"/>
      <c r="H75" s="116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8">
        <f t="shared" si="13"/>
        <v>0</v>
      </c>
      <c r="AO75" s="114"/>
      <c r="AP75" s="119">
        <f t="shared" si="14"/>
        <v>0</v>
      </c>
    </row>
    <row r="76" spans="1:42" ht="30" hidden="1" customHeight="1" thickBot="1" x14ac:dyDescent="0.45">
      <c r="A76" s="272" t="s">
        <v>241</v>
      </c>
      <c r="B76" s="273"/>
      <c r="C76" s="273"/>
      <c r="D76" s="273"/>
      <c r="E76" s="273"/>
      <c r="F76" s="273"/>
      <c r="G76" s="273"/>
      <c r="H76" s="274"/>
      <c r="I76" s="125">
        <f t="shared" ref="I76:AN76" si="15">SUM(I72:I75)</f>
        <v>0</v>
      </c>
      <c r="J76" s="126">
        <f t="shared" si="15"/>
        <v>0</v>
      </c>
      <c r="K76" s="126">
        <f t="shared" si="15"/>
        <v>0</v>
      </c>
      <c r="L76" s="126">
        <f t="shared" si="15"/>
        <v>0</v>
      </c>
      <c r="M76" s="126">
        <f t="shared" si="15"/>
        <v>0</v>
      </c>
      <c r="N76" s="126">
        <f t="shared" si="15"/>
        <v>0</v>
      </c>
      <c r="O76" s="126">
        <f t="shared" si="15"/>
        <v>0</v>
      </c>
      <c r="P76" s="126">
        <f t="shared" si="15"/>
        <v>0</v>
      </c>
      <c r="Q76" s="126">
        <f t="shared" si="15"/>
        <v>0</v>
      </c>
      <c r="R76" s="126">
        <f t="shared" si="15"/>
        <v>0</v>
      </c>
      <c r="S76" s="126">
        <f t="shared" si="15"/>
        <v>0</v>
      </c>
      <c r="T76" s="126">
        <f t="shared" si="15"/>
        <v>0</v>
      </c>
      <c r="U76" s="126">
        <f t="shared" si="15"/>
        <v>0</v>
      </c>
      <c r="V76" s="126">
        <f t="shared" si="15"/>
        <v>0</v>
      </c>
      <c r="W76" s="126">
        <f t="shared" si="15"/>
        <v>0</v>
      </c>
      <c r="X76" s="126">
        <f t="shared" si="15"/>
        <v>0</v>
      </c>
      <c r="Y76" s="126">
        <f t="shared" si="15"/>
        <v>0</v>
      </c>
      <c r="Z76" s="126">
        <f t="shared" si="15"/>
        <v>0</v>
      </c>
      <c r="AA76" s="126">
        <f t="shared" si="15"/>
        <v>0</v>
      </c>
      <c r="AB76" s="126">
        <f t="shared" si="15"/>
        <v>0</v>
      </c>
      <c r="AC76" s="126">
        <f t="shared" si="15"/>
        <v>0</v>
      </c>
      <c r="AD76" s="126">
        <f t="shared" si="15"/>
        <v>0</v>
      </c>
      <c r="AE76" s="126">
        <f t="shared" si="15"/>
        <v>0</v>
      </c>
      <c r="AF76" s="126">
        <f t="shared" si="15"/>
        <v>0</v>
      </c>
      <c r="AG76" s="126">
        <f t="shared" si="15"/>
        <v>0</v>
      </c>
      <c r="AH76" s="126">
        <f t="shared" si="15"/>
        <v>0</v>
      </c>
      <c r="AI76" s="126">
        <f t="shared" si="15"/>
        <v>0</v>
      </c>
      <c r="AJ76" s="126">
        <f t="shared" si="15"/>
        <v>0</v>
      </c>
      <c r="AK76" s="126">
        <f t="shared" si="15"/>
        <v>0</v>
      </c>
      <c r="AL76" s="126">
        <f t="shared" si="15"/>
        <v>0</v>
      </c>
      <c r="AM76" s="127">
        <f t="shared" si="15"/>
        <v>0</v>
      </c>
      <c r="AN76" s="128">
        <f t="shared" si="15"/>
        <v>0</v>
      </c>
      <c r="AO76" s="129"/>
      <c r="AP76" s="130">
        <f>SUM(AP72:AP75)</f>
        <v>0</v>
      </c>
    </row>
    <row r="77" spans="1:42" ht="35.1" customHeight="1" thickBot="1" x14ac:dyDescent="0.45">
      <c r="A77" s="275" t="s">
        <v>242</v>
      </c>
      <c r="B77" s="276"/>
      <c r="C77" s="276"/>
      <c r="D77" s="276"/>
      <c r="E77" s="276"/>
      <c r="F77" s="276"/>
      <c r="G77" s="276"/>
      <c r="H77" s="277"/>
      <c r="I77" s="131">
        <f t="shared" ref="I77:AP77" si="16">I71+I76</f>
        <v>0</v>
      </c>
      <c r="J77" s="132">
        <f t="shared" si="16"/>
        <v>0</v>
      </c>
      <c r="K77" s="132">
        <f t="shared" si="16"/>
        <v>85.375</v>
      </c>
      <c r="L77" s="132">
        <f t="shared" si="16"/>
        <v>55.5</v>
      </c>
      <c r="M77" s="132">
        <f t="shared" si="16"/>
        <v>84.125</v>
      </c>
      <c r="N77" s="132">
        <f t="shared" si="16"/>
        <v>86.75</v>
      </c>
      <c r="O77" s="132">
        <f t="shared" si="16"/>
        <v>56.375</v>
      </c>
      <c r="P77" s="132">
        <f t="shared" si="16"/>
        <v>0</v>
      </c>
      <c r="Q77" s="132">
        <f t="shared" si="16"/>
        <v>83.75</v>
      </c>
      <c r="R77" s="132">
        <f t="shared" si="16"/>
        <v>91.75</v>
      </c>
      <c r="S77" s="132">
        <f t="shared" si="16"/>
        <v>55.125</v>
      </c>
      <c r="T77" s="132">
        <f t="shared" si="16"/>
        <v>91.5</v>
      </c>
      <c r="U77" s="132">
        <f t="shared" si="16"/>
        <v>87.125</v>
      </c>
      <c r="V77" s="132">
        <f t="shared" si="16"/>
        <v>42.5</v>
      </c>
      <c r="W77" s="132">
        <f t="shared" si="16"/>
        <v>0</v>
      </c>
      <c r="X77" s="132">
        <f t="shared" si="16"/>
        <v>58.375</v>
      </c>
      <c r="Y77" s="132">
        <f t="shared" si="16"/>
        <v>60.25</v>
      </c>
      <c r="Z77" s="132">
        <f t="shared" si="16"/>
        <v>55.875</v>
      </c>
      <c r="AA77" s="132">
        <f t="shared" si="16"/>
        <v>87.25</v>
      </c>
      <c r="AB77" s="132">
        <f t="shared" si="16"/>
        <v>87</v>
      </c>
      <c r="AC77" s="132">
        <f t="shared" si="16"/>
        <v>42.75</v>
      </c>
      <c r="AD77" s="132">
        <f t="shared" si="16"/>
        <v>0</v>
      </c>
      <c r="AE77" s="132">
        <f t="shared" si="16"/>
        <v>59</v>
      </c>
      <c r="AF77" s="132">
        <f t="shared" si="16"/>
        <v>72.75</v>
      </c>
      <c r="AG77" s="132">
        <f t="shared" si="16"/>
        <v>51.375</v>
      </c>
      <c r="AH77" s="132">
        <f t="shared" si="16"/>
        <v>74.625</v>
      </c>
      <c r="AI77" s="132">
        <f t="shared" si="16"/>
        <v>51.5</v>
      </c>
      <c r="AJ77" s="132">
        <f t="shared" si="16"/>
        <v>43</v>
      </c>
      <c r="AK77" s="132">
        <f t="shared" si="16"/>
        <v>0</v>
      </c>
      <c r="AL77" s="132">
        <f t="shared" si="16"/>
        <v>47.75</v>
      </c>
      <c r="AM77" s="132">
        <f t="shared" si="16"/>
        <v>72.5</v>
      </c>
      <c r="AN77" s="133">
        <f t="shared" si="16"/>
        <v>1683.875</v>
      </c>
      <c r="AO77" s="134">
        <f t="shared" si="16"/>
        <v>196153.84615384616</v>
      </c>
      <c r="AP77" s="135">
        <f t="shared" si="16"/>
        <v>330435000</v>
      </c>
    </row>
    <row r="78" spans="1:42" x14ac:dyDescent="0.4">
      <c r="G78" s="100"/>
      <c r="H78" s="100"/>
      <c r="AG78" s="136"/>
      <c r="AI78" s="137"/>
      <c r="AO78" s="100"/>
    </row>
    <row r="79" spans="1:42" x14ac:dyDescent="0.4">
      <c r="G79" s="100"/>
      <c r="H79" s="100"/>
      <c r="AG79" s="136"/>
      <c r="AI79" s="137"/>
      <c r="AO79" s="152"/>
    </row>
    <row r="80" spans="1:42" x14ac:dyDescent="0.4">
      <c r="G80" s="100"/>
      <c r="H80" s="100"/>
      <c r="AG80" s="136"/>
      <c r="AI80" s="137"/>
      <c r="AO80" s="100"/>
    </row>
    <row r="81" spans="3:41" x14ac:dyDescent="0.4">
      <c r="G81" s="100"/>
      <c r="H81" s="100"/>
      <c r="AG81" s="136"/>
      <c r="AI81" s="137"/>
      <c r="AO81" s="100"/>
    </row>
    <row r="82" spans="3:41" x14ac:dyDescent="0.4">
      <c r="G82" s="100"/>
      <c r="H82" s="100"/>
      <c r="AI82" s="136"/>
      <c r="AM82" s="137"/>
      <c r="AO82" s="100"/>
    </row>
    <row r="83" spans="3:41" x14ac:dyDescent="0.4">
      <c r="G83" s="100"/>
      <c r="H83" s="100"/>
      <c r="AI83" s="136"/>
      <c r="AJ83" s="136"/>
      <c r="AM83" s="137"/>
      <c r="AO83" s="100"/>
    </row>
    <row r="84" spans="3:41" x14ac:dyDescent="0.4">
      <c r="G84" s="100"/>
      <c r="H84" s="100"/>
      <c r="AJ84" s="136"/>
      <c r="AK84" s="136"/>
      <c r="AL84" s="136"/>
      <c r="AO84" s="100"/>
    </row>
    <row r="85" spans="3:41" x14ac:dyDescent="0.4">
      <c r="G85" s="100"/>
      <c r="H85" s="100"/>
      <c r="AJ85" s="136"/>
      <c r="AK85" s="136"/>
      <c r="AL85" s="136"/>
      <c r="AO85" s="100"/>
    </row>
    <row r="86" spans="3:41" x14ac:dyDescent="0.4">
      <c r="G86" s="100"/>
      <c r="H86" s="100"/>
      <c r="AJ86" s="136"/>
      <c r="AK86" s="136"/>
      <c r="AL86" s="136"/>
      <c r="AO86" s="100"/>
    </row>
    <row r="87" spans="3:41" x14ac:dyDescent="0.4">
      <c r="G87" s="100"/>
      <c r="H87" s="100"/>
      <c r="AK87" s="136"/>
      <c r="AL87" s="136"/>
      <c r="AO87" s="100"/>
    </row>
    <row r="88" spans="3:41" x14ac:dyDescent="0.4">
      <c r="C88" s="101"/>
      <c r="D88" s="101"/>
      <c r="E88" s="101"/>
      <c r="G88" s="100"/>
      <c r="H88" s="100"/>
      <c r="AN88" s="137"/>
      <c r="AO88" s="100"/>
    </row>
    <row r="89" spans="3:41" x14ac:dyDescent="0.4">
      <c r="C89" s="101"/>
      <c r="D89" s="101"/>
      <c r="E89" s="101"/>
      <c r="G89" s="100"/>
      <c r="H89" s="100"/>
      <c r="AN89" s="137"/>
      <c r="AO89" s="100"/>
    </row>
    <row r="90" spans="3:41" x14ac:dyDescent="0.4">
      <c r="C90" s="101"/>
      <c r="D90" s="101"/>
      <c r="E90" s="101"/>
      <c r="G90" s="100"/>
      <c r="H90" s="100"/>
      <c r="AN90" s="137"/>
      <c r="AO90" s="100"/>
    </row>
    <row r="91" spans="3:41" x14ac:dyDescent="0.4">
      <c r="C91" s="101"/>
      <c r="D91" s="101"/>
      <c r="E91" s="101"/>
      <c r="G91" s="100"/>
      <c r="H91" s="100"/>
      <c r="AN91" s="137"/>
      <c r="AO91" s="100"/>
    </row>
    <row r="92" spans="3:41" x14ac:dyDescent="0.4">
      <c r="C92" s="101"/>
      <c r="D92" s="101"/>
      <c r="E92" s="101"/>
      <c r="G92" s="100"/>
      <c r="H92" s="100"/>
      <c r="AN92" s="137"/>
      <c r="AO92" s="100"/>
    </row>
    <row r="93" spans="3:41" x14ac:dyDescent="0.4">
      <c r="E93" s="101"/>
      <c r="F93" s="101"/>
      <c r="G93" s="100"/>
      <c r="H93" s="100"/>
      <c r="AO93" s="137"/>
    </row>
    <row r="94" spans="3:41" x14ac:dyDescent="0.4">
      <c r="E94" s="101"/>
      <c r="F94" s="101"/>
      <c r="G94" s="100"/>
      <c r="H94" s="100"/>
      <c r="AO94" s="137"/>
    </row>
    <row r="95" spans="3:41" x14ac:dyDescent="0.4">
      <c r="E95" s="101"/>
      <c r="F95" s="101"/>
      <c r="G95" s="100"/>
      <c r="H95" s="100"/>
      <c r="AO95" s="137"/>
    </row>
    <row r="96" spans="3:41" x14ac:dyDescent="0.4">
      <c r="E96" s="101"/>
      <c r="F96" s="101"/>
      <c r="G96" s="100"/>
      <c r="H96" s="100"/>
      <c r="AO96" s="137"/>
    </row>
    <row r="97" spans="5:41" x14ac:dyDescent="0.4">
      <c r="E97" s="101"/>
      <c r="F97" s="101"/>
      <c r="G97" s="100"/>
      <c r="H97" s="100"/>
      <c r="AO97" s="137"/>
    </row>
    <row r="98" spans="5:41" x14ac:dyDescent="0.4">
      <c r="E98" s="101"/>
      <c r="F98" s="101"/>
      <c r="G98" s="100"/>
      <c r="H98" s="100"/>
      <c r="AO98" s="137"/>
    </row>
    <row r="99" spans="5:41" x14ac:dyDescent="0.4">
      <c r="E99" s="101"/>
      <c r="F99" s="101"/>
      <c r="G99" s="100"/>
      <c r="H99" s="100"/>
      <c r="AO99" s="137"/>
    </row>
    <row r="100" spans="5:41" x14ac:dyDescent="0.4">
      <c r="E100" s="101"/>
      <c r="F100" s="101"/>
      <c r="G100" s="100"/>
      <c r="H100" s="100"/>
      <c r="AO100" s="137"/>
    </row>
    <row r="101" spans="5:41" x14ac:dyDescent="0.4">
      <c r="E101" s="101"/>
      <c r="F101" s="101"/>
      <c r="G101" s="100"/>
      <c r="H101" s="100"/>
      <c r="AO101" s="137"/>
    </row>
    <row r="102" spans="5:41" x14ac:dyDescent="0.4">
      <c r="E102" s="101"/>
      <c r="F102" s="101"/>
      <c r="G102" s="100"/>
      <c r="H102" s="100"/>
      <c r="AO102" s="137"/>
    </row>
    <row r="103" spans="5:41" x14ac:dyDescent="0.4">
      <c r="E103" s="101"/>
      <c r="F103" s="101"/>
      <c r="G103" s="100"/>
      <c r="H103" s="100"/>
      <c r="AO103" s="137"/>
    </row>
    <row r="104" spans="5:41" x14ac:dyDescent="0.4">
      <c r="E104" s="101"/>
      <c r="F104" s="101"/>
      <c r="G104" s="100"/>
      <c r="H104" s="100"/>
      <c r="AO104" s="137"/>
    </row>
    <row r="105" spans="5:41" x14ac:dyDescent="0.4">
      <c r="E105" s="101"/>
      <c r="F105" s="101"/>
      <c r="G105" s="100"/>
      <c r="H105" s="100"/>
      <c r="AO105" s="137"/>
    </row>
    <row r="106" spans="5:41" x14ac:dyDescent="0.4">
      <c r="E106" s="101"/>
      <c r="F106" s="101"/>
      <c r="G106" s="100"/>
      <c r="H106" s="100"/>
      <c r="AO106" s="137"/>
    </row>
    <row r="107" spans="5:41" x14ac:dyDescent="0.4">
      <c r="E107" s="101"/>
      <c r="F107" s="101"/>
      <c r="G107" s="100"/>
      <c r="H107" s="100"/>
      <c r="AO107" s="137"/>
    </row>
    <row r="108" spans="5:41" x14ac:dyDescent="0.4">
      <c r="E108" s="101"/>
      <c r="F108" s="101"/>
      <c r="G108" s="100"/>
      <c r="H108" s="100"/>
      <c r="AO108" s="137"/>
    </row>
    <row r="109" spans="5:41" x14ac:dyDescent="0.4">
      <c r="E109" s="101"/>
      <c r="F109" s="101"/>
      <c r="G109" s="100"/>
      <c r="H109" s="100"/>
      <c r="AO109" s="137"/>
    </row>
    <row r="110" spans="5:41" x14ac:dyDescent="0.4">
      <c r="E110" s="101"/>
      <c r="F110" s="101"/>
      <c r="G110" s="100"/>
      <c r="H110" s="100"/>
      <c r="AO110" s="137"/>
    </row>
    <row r="111" spans="5:41" x14ac:dyDescent="0.4">
      <c r="E111" s="101"/>
      <c r="F111" s="101"/>
      <c r="G111" s="100"/>
      <c r="H111" s="100"/>
      <c r="AO111" s="137"/>
    </row>
    <row r="112" spans="5:41" x14ac:dyDescent="0.4">
      <c r="E112" s="101"/>
      <c r="F112" s="101"/>
      <c r="G112" s="100"/>
      <c r="H112" s="100"/>
      <c r="AO112" s="137"/>
    </row>
    <row r="113" spans="5:42" x14ac:dyDescent="0.4">
      <c r="E113" s="101"/>
      <c r="F113" s="101"/>
      <c r="G113" s="100"/>
      <c r="H113" s="100"/>
      <c r="AO113" s="137"/>
    </row>
    <row r="114" spans="5:42" x14ac:dyDescent="0.4">
      <c r="E114" s="101"/>
      <c r="F114" s="101"/>
      <c r="G114" s="100"/>
      <c r="H114" s="100"/>
      <c r="AO114" s="137"/>
    </row>
    <row r="115" spans="5:42" x14ac:dyDescent="0.4">
      <c r="E115" s="101"/>
      <c r="F115" s="101"/>
      <c r="G115" s="100"/>
      <c r="H115" s="100"/>
      <c r="AO115" s="137"/>
    </row>
    <row r="116" spans="5:42" x14ac:dyDescent="0.4">
      <c r="E116" s="101"/>
      <c r="F116" s="101"/>
      <c r="G116" s="100"/>
      <c r="H116" s="100"/>
      <c r="AO116" s="137"/>
    </row>
    <row r="117" spans="5:42" x14ac:dyDescent="0.4">
      <c r="F117" s="101"/>
      <c r="H117" s="100"/>
      <c r="AN117" s="136"/>
      <c r="AO117" s="100"/>
      <c r="AP117" s="139"/>
    </row>
    <row r="118" spans="5:42" x14ac:dyDescent="0.4">
      <c r="F118" s="101"/>
      <c r="H118" s="100"/>
      <c r="AN118" s="136"/>
      <c r="AO118" s="100"/>
      <c r="AP118" s="139"/>
    </row>
    <row r="119" spans="5:42" x14ac:dyDescent="0.4">
      <c r="F119" s="101"/>
      <c r="H119" s="100"/>
      <c r="AN119" s="136"/>
      <c r="AO119" s="100"/>
      <c r="AP119" s="139"/>
    </row>
    <row r="120" spans="5:42" x14ac:dyDescent="0.4">
      <c r="F120" s="101"/>
      <c r="H120" s="100"/>
      <c r="AN120" s="136"/>
      <c r="AO120" s="100"/>
      <c r="AP120" s="139"/>
    </row>
    <row r="121" spans="5:42" x14ac:dyDescent="0.4">
      <c r="F121" s="101"/>
      <c r="H121" s="100"/>
      <c r="AN121" s="136"/>
      <c r="AO121" s="100"/>
      <c r="AP121" s="139"/>
    </row>
    <row r="122" spans="5:42" x14ac:dyDescent="0.4">
      <c r="F122" s="101"/>
      <c r="H122" s="100"/>
      <c r="AN122" s="136"/>
      <c r="AO122" s="100"/>
      <c r="AP122" s="139"/>
    </row>
    <row r="123" spans="5:42" x14ac:dyDescent="0.4">
      <c r="F123" s="101"/>
      <c r="H123" s="100"/>
      <c r="AN123" s="136"/>
      <c r="AO123" s="100"/>
      <c r="AP123" s="139"/>
    </row>
    <row r="124" spans="5:42" x14ac:dyDescent="0.4">
      <c r="F124" s="101"/>
      <c r="H124" s="100"/>
      <c r="AN124" s="136"/>
      <c r="AO124" s="100"/>
      <c r="AP124" s="139"/>
    </row>
    <row r="125" spans="5:42" x14ac:dyDescent="0.4">
      <c r="F125" s="101"/>
      <c r="H125" s="100"/>
      <c r="AN125" s="136"/>
      <c r="AO125" s="100"/>
      <c r="AP125" s="139"/>
    </row>
    <row r="126" spans="5:42" x14ac:dyDescent="0.4">
      <c r="F126" s="101"/>
      <c r="H126" s="100"/>
      <c r="AN126" s="136"/>
      <c r="AO126" s="100"/>
      <c r="AP126" s="139"/>
    </row>
    <row r="127" spans="5:42" x14ac:dyDescent="0.4">
      <c r="F127" s="101"/>
      <c r="H127" s="100"/>
      <c r="AN127" s="136"/>
      <c r="AO127" s="100"/>
      <c r="AP127" s="139"/>
    </row>
    <row r="128" spans="5:42" x14ac:dyDescent="0.4">
      <c r="F128" s="101"/>
      <c r="H128" s="100"/>
      <c r="AN128" s="136"/>
      <c r="AO128" s="100"/>
      <c r="AP128" s="139"/>
    </row>
    <row r="129" spans="6:42" x14ac:dyDescent="0.4">
      <c r="F129" s="101"/>
      <c r="H129" s="100"/>
      <c r="AN129" s="136"/>
      <c r="AO129" s="100"/>
      <c r="AP129" s="139"/>
    </row>
    <row r="130" spans="6:42" x14ac:dyDescent="0.4">
      <c r="F130" s="101"/>
      <c r="H130" s="100"/>
      <c r="AN130" s="136"/>
      <c r="AO130" s="100"/>
      <c r="AP130" s="139"/>
    </row>
    <row r="131" spans="6:42" x14ac:dyDescent="0.4">
      <c r="F131" s="101"/>
      <c r="H131" s="100"/>
      <c r="AN131" s="136"/>
      <c r="AO131" s="100"/>
      <c r="AP131" s="139"/>
    </row>
    <row r="132" spans="6:42" x14ac:dyDescent="0.4">
      <c r="F132" s="101"/>
      <c r="H132" s="100"/>
      <c r="AN132" s="136"/>
      <c r="AO132" s="100"/>
      <c r="AP132" s="139"/>
    </row>
    <row r="133" spans="6:42" x14ac:dyDescent="0.4">
      <c r="F133" s="101"/>
      <c r="H133" s="100"/>
      <c r="AN133" s="136"/>
      <c r="AO133" s="100"/>
      <c r="AP133" s="139"/>
    </row>
    <row r="134" spans="6:42" x14ac:dyDescent="0.4">
      <c r="F134" s="101"/>
      <c r="H134" s="100"/>
      <c r="AN134" s="136"/>
      <c r="AO134" s="100"/>
      <c r="AP134" s="139"/>
    </row>
    <row r="135" spans="6:42" x14ac:dyDescent="0.4">
      <c r="F135" s="101"/>
      <c r="H135" s="100"/>
      <c r="AN135" s="136"/>
      <c r="AO135" s="100"/>
      <c r="AP135" s="139"/>
    </row>
    <row r="136" spans="6:42" x14ac:dyDescent="0.4">
      <c r="F136" s="101"/>
      <c r="H136" s="100"/>
      <c r="AN136" s="136"/>
      <c r="AO136" s="100"/>
      <c r="AP136" s="139"/>
    </row>
    <row r="137" spans="6:42" x14ac:dyDescent="0.4">
      <c r="F137" s="101"/>
      <c r="H137" s="100"/>
      <c r="AN137" s="136"/>
      <c r="AO137" s="100"/>
      <c r="AP137" s="139"/>
    </row>
    <row r="138" spans="6:42" x14ac:dyDescent="0.4">
      <c r="F138" s="101"/>
      <c r="H138" s="100"/>
      <c r="AN138" s="136"/>
      <c r="AO138" s="100"/>
      <c r="AP138" s="139"/>
    </row>
    <row r="139" spans="6:42" x14ac:dyDescent="0.4">
      <c r="F139" s="101"/>
      <c r="H139" s="100"/>
      <c r="AN139" s="136"/>
      <c r="AO139" s="100"/>
      <c r="AP139" s="139"/>
    </row>
    <row r="140" spans="6:42" x14ac:dyDescent="0.4">
      <c r="F140" s="101"/>
      <c r="H140" s="100"/>
      <c r="AN140" s="136"/>
      <c r="AO140" s="100"/>
      <c r="AP140" s="139"/>
    </row>
    <row r="141" spans="6:42" x14ac:dyDescent="0.4">
      <c r="F141" s="101"/>
      <c r="H141" s="100"/>
      <c r="AN141" s="136"/>
      <c r="AO141" s="100"/>
      <c r="AP141" s="139"/>
    </row>
    <row r="142" spans="6:42" x14ac:dyDescent="0.4">
      <c r="F142" s="101"/>
      <c r="H142" s="100"/>
      <c r="AN142" s="136"/>
      <c r="AO142" s="100"/>
      <c r="AP142" s="139"/>
    </row>
    <row r="143" spans="6:42" x14ac:dyDescent="0.4">
      <c r="F143" s="101"/>
      <c r="H143" s="100"/>
      <c r="AN143" s="136"/>
      <c r="AO143" s="100"/>
      <c r="AP143" s="139"/>
    </row>
    <row r="144" spans="6:42" x14ac:dyDescent="0.4">
      <c r="F144" s="101"/>
      <c r="H144" s="100"/>
      <c r="AN144" s="136"/>
      <c r="AO144" s="100"/>
      <c r="AP144" s="139"/>
    </row>
    <row r="145" spans="6:42" x14ac:dyDescent="0.4">
      <c r="F145" s="101"/>
      <c r="H145" s="100"/>
      <c r="AN145" s="136"/>
      <c r="AO145" s="100"/>
      <c r="AP145" s="139"/>
    </row>
    <row r="146" spans="6:42" x14ac:dyDescent="0.4">
      <c r="F146" s="101"/>
      <c r="H146" s="100"/>
      <c r="AN146" s="136"/>
      <c r="AO146" s="100"/>
      <c r="AP146" s="139"/>
    </row>
    <row r="147" spans="6:42" x14ac:dyDescent="0.4">
      <c r="F147" s="101"/>
      <c r="H147" s="100"/>
      <c r="AN147" s="136"/>
      <c r="AO147" s="100"/>
      <c r="AP147" s="139"/>
    </row>
    <row r="148" spans="6:42" x14ac:dyDescent="0.4">
      <c r="F148" s="101"/>
      <c r="H148" s="100"/>
      <c r="AN148" s="136"/>
      <c r="AO148" s="100"/>
      <c r="AP148" s="139"/>
    </row>
    <row r="149" spans="6:42" x14ac:dyDescent="0.4">
      <c r="F149" s="101"/>
      <c r="H149" s="100"/>
      <c r="AN149" s="136"/>
      <c r="AO149" s="100"/>
      <c r="AP149" s="139"/>
    </row>
    <row r="150" spans="6:42" x14ac:dyDescent="0.4">
      <c r="F150" s="101"/>
      <c r="H150" s="100"/>
      <c r="AN150" s="136"/>
      <c r="AO150" s="100"/>
      <c r="AP150" s="139"/>
    </row>
    <row r="151" spans="6:42" x14ac:dyDescent="0.4">
      <c r="F151" s="101"/>
      <c r="H151" s="100"/>
      <c r="AN151" s="136"/>
      <c r="AO151" s="100"/>
      <c r="AP151" s="139"/>
    </row>
    <row r="152" spans="6:42" x14ac:dyDescent="0.4">
      <c r="F152" s="101"/>
      <c r="H152" s="100"/>
      <c r="AN152" s="136"/>
      <c r="AO152" s="100"/>
      <c r="AP152" s="139"/>
    </row>
    <row r="153" spans="6:42" x14ac:dyDescent="0.4">
      <c r="F153" s="101"/>
      <c r="H153" s="100"/>
      <c r="AN153" s="136"/>
      <c r="AO153" s="100"/>
      <c r="AP153" s="139"/>
    </row>
    <row r="154" spans="6:42" x14ac:dyDescent="0.4">
      <c r="F154" s="101"/>
      <c r="H154" s="100"/>
      <c r="AN154" s="136"/>
      <c r="AO154" s="100"/>
      <c r="AP154" s="139"/>
    </row>
    <row r="155" spans="6:42" x14ac:dyDescent="0.4">
      <c r="F155" s="101"/>
      <c r="H155" s="100"/>
      <c r="AN155" s="136"/>
      <c r="AO155" s="100"/>
      <c r="AP155" s="139"/>
    </row>
    <row r="156" spans="6:42" x14ac:dyDescent="0.4">
      <c r="F156" s="101"/>
      <c r="H156" s="100"/>
      <c r="AN156" s="136"/>
      <c r="AO156" s="100"/>
      <c r="AP156" s="139"/>
    </row>
    <row r="157" spans="6:42" x14ac:dyDescent="0.4">
      <c r="F157" s="101"/>
      <c r="H157" s="100"/>
      <c r="AN157" s="136"/>
      <c r="AO157" s="100"/>
      <c r="AP157" s="139"/>
    </row>
    <row r="158" spans="6:42" x14ac:dyDescent="0.4">
      <c r="F158" s="101"/>
      <c r="H158" s="100"/>
      <c r="AN158" s="136"/>
      <c r="AO158" s="100"/>
      <c r="AP158" s="139"/>
    </row>
  </sheetData>
  <mergeCells count="10">
    <mergeCell ref="AM1:AP1"/>
    <mergeCell ref="AH2:AL2"/>
    <mergeCell ref="AM2:AP2"/>
    <mergeCell ref="AH3:AL3"/>
    <mergeCell ref="AM3:AP3"/>
    <mergeCell ref="A71:H71"/>
    <mergeCell ref="A76:H76"/>
    <mergeCell ref="A77:H77"/>
    <mergeCell ref="A1:AG3"/>
    <mergeCell ref="AH1:AL1"/>
  </mergeCells>
  <phoneticPr fontId="3" type="noConversion"/>
  <conditionalFormatting sqref="B72:B75">
    <cfRule type="duplicateValues" dxfId="52" priority="117"/>
  </conditionalFormatting>
  <conditionalFormatting sqref="B78:B1048576 B1:B70">
    <cfRule type="duplicateValues" dxfId="51" priority="17"/>
  </conditionalFormatting>
  <conditionalFormatting sqref="B6:C70">
    <cfRule type="duplicateValues" dxfId="50" priority="90"/>
  </conditionalFormatting>
  <conditionalFormatting sqref="B72:C75">
    <cfRule type="duplicateValues" dxfId="49" priority="119"/>
  </conditionalFormatting>
  <conditionalFormatting sqref="B78:C1048576 B1:C5">
    <cfRule type="duplicateValues" dxfId="48" priority="41"/>
  </conditionalFormatting>
  <conditionalFormatting sqref="C5">
    <cfRule type="duplicateValues" dxfId="47" priority="34"/>
    <cfRule type="duplicateValues" dxfId="46" priority="35"/>
    <cfRule type="duplicateValues" dxfId="45" priority="36"/>
  </conditionalFormatting>
  <conditionalFormatting sqref="C6:C70">
    <cfRule type="duplicateValues" dxfId="44" priority="92"/>
    <cfRule type="duplicateValues" dxfId="43" priority="93"/>
    <cfRule type="duplicateValues" dxfId="42" priority="94"/>
    <cfRule type="duplicateValues" dxfId="41" priority="95"/>
  </conditionalFormatting>
  <conditionalFormatting sqref="C72:C75 E72:E75">
    <cfRule type="duplicateValues" dxfId="40" priority="121"/>
  </conditionalFormatting>
  <conditionalFormatting sqref="C72:C75">
    <cfRule type="duplicateValues" dxfId="39" priority="123"/>
    <cfRule type="duplicateValues" dxfId="38" priority="124"/>
    <cfRule type="duplicateValues" dxfId="37" priority="125"/>
  </conditionalFormatting>
  <conditionalFormatting sqref="C78:C1048576 C1:C5">
    <cfRule type="duplicateValues" dxfId="36" priority="18"/>
  </conditionalFormatting>
  <conditionalFormatting sqref="C78:C1048576 C4">
    <cfRule type="duplicateValues" dxfId="35" priority="33"/>
  </conditionalFormatting>
  <conditionalFormatting sqref="C78:C1048576 C4:C5">
    <cfRule type="duplicateValues" dxfId="34" priority="23"/>
    <cfRule type="duplicateValues" dxfId="33" priority="26"/>
    <cfRule type="duplicateValues" dxfId="32" priority="31"/>
  </conditionalFormatting>
  <conditionalFormatting sqref="C78:C1048576">
    <cfRule type="duplicateValues" dxfId="31" priority="27"/>
  </conditionalFormatting>
  <conditionalFormatting sqref="E5">
    <cfRule type="duplicateValues" dxfId="30" priority="37"/>
    <cfRule type="duplicateValues" dxfId="29" priority="38"/>
  </conditionalFormatting>
  <conditionalFormatting sqref="E72:E75">
    <cfRule type="duplicateValues" dxfId="28" priority="131"/>
    <cfRule type="duplicateValues" dxfId="27" priority="132"/>
    <cfRule type="duplicateValues" dxfId="26" priority="133"/>
  </conditionalFormatting>
  <conditionalFormatting sqref="E78:E1048576 C4:C5 E4:E5 C78:C1048576">
    <cfRule type="duplicateValues" dxfId="25" priority="28"/>
  </conditionalFormatting>
  <conditionalFormatting sqref="E78:E1048576 E1:E5">
    <cfRule type="duplicateValues" dxfId="24" priority="20"/>
  </conditionalFormatting>
  <conditionalFormatting sqref="E78:E1048576 E4:E5">
    <cfRule type="duplicateValues" dxfId="23" priority="22"/>
    <cfRule type="duplicateValues" dxfId="22" priority="25"/>
    <cfRule type="duplicateValues" dxfId="21" priority="30"/>
  </conditionalFormatting>
  <conditionalFormatting sqref="G6:H70">
    <cfRule type="duplicateValues" dxfId="20" priority="109"/>
  </conditionalFormatting>
  <conditionalFormatting sqref="G72:H75">
    <cfRule type="duplicateValues" dxfId="19" priority="141"/>
  </conditionalFormatting>
  <conditionalFormatting sqref="G78:H1048576 G1:H5">
    <cfRule type="duplicateValues" dxfId="18" priority="19"/>
  </conditionalFormatting>
  <conditionalFormatting sqref="H5">
    <cfRule type="duplicateValues" dxfId="17" priority="39"/>
    <cfRule type="duplicateValues" dxfId="16" priority="40"/>
  </conditionalFormatting>
  <conditionalFormatting sqref="H6:H70">
    <cfRule type="duplicateValues" dxfId="15" priority="111"/>
    <cfRule type="duplicateValues" dxfId="14" priority="112"/>
    <cfRule type="duplicateValues" dxfId="13" priority="113"/>
    <cfRule type="duplicateValues" dxfId="12" priority="114"/>
    <cfRule type="duplicateValues" dxfId="11" priority="115"/>
    <cfRule type="duplicateValues" dxfId="10" priority="116"/>
  </conditionalFormatting>
  <conditionalFormatting sqref="H72:H75">
    <cfRule type="duplicateValues" dxfId="9" priority="143"/>
    <cfRule type="duplicateValues" dxfId="8" priority="144"/>
    <cfRule type="duplicateValues" dxfId="7" priority="145"/>
    <cfRule type="duplicateValues" dxfId="6" priority="146"/>
    <cfRule type="duplicateValues" dxfId="5" priority="147"/>
    <cfRule type="duplicateValues" dxfId="4" priority="148"/>
  </conditionalFormatting>
  <conditionalFormatting sqref="H78:H1048576 H4">
    <cfRule type="duplicateValues" dxfId="3" priority="32"/>
  </conditionalFormatting>
  <conditionalFormatting sqref="H78:H1048576 H4:H5">
    <cfRule type="duplicateValues" dxfId="2" priority="21"/>
    <cfRule type="duplicateValues" dxfId="1" priority="24"/>
    <cfRule type="duplicateValues" dxfId="0" priority="29"/>
  </conditionalFormatting>
  <pageMargins left="0.7" right="0.7" top="0.75" bottom="0.75" header="0.3" footer="0.3"/>
  <pageSetup paperSize="9" scale="27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6"/>
  <sheetViews>
    <sheetView view="pageBreakPreview" zoomScaleNormal="100" zoomScaleSheetLayoutView="100" workbookViewId="0">
      <selection activeCell="E23" sqref="E23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93" t="s">
        <v>243</v>
      </c>
      <c r="B1" s="294"/>
      <c r="C1" s="294"/>
      <c r="D1" s="294"/>
      <c r="E1" s="294"/>
      <c r="F1" s="294"/>
      <c r="G1" s="294"/>
      <c r="H1" s="294"/>
      <c r="I1" s="294"/>
      <c r="J1" s="295"/>
    </row>
    <row r="2" spans="1:12" ht="20.100000000000001" customHeight="1" x14ac:dyDescent="0.4">
      <c r="A2" s="296" t="s">
        <v>244</v>
      </c>
      <c r="B2" s="296" t="s">
        <v>245</v>
      </c>
      <c r="C2" s="296" t="s">
        <v>246</v>
      </c>
      <c r="D2" s="296" t="s">
        <v>247</v>
      </c>
      <c r="E2" s="296" t="s">
        <v>248</v>
      </c>
      <c r="F2" s="296" t="s">
        <v>249</v>
      </c>
      <c r="G2" s="296" t="s">
        <v>250</v>
      </c>
      <c r="H2" s="296" t="s">
        <v>251</v>
      </c>
      <c r="I2" s="140" t="s">
        <v>252</v>
      </c>
      <c r="J2" s="296" t="s">
        <v>253</v>
      </c>
    </row>
    <row r="3" spans="1:12" ht="20.100000000000001" customHeight="1" x14ac:dyDescent="0.4">
      <c r="A3" s="296"/>
      <c r="B3" s="296"/>
      <c r="C3" s="296"/>
      <c r="D3" s="296"/>
      <c r="E3" s="296"/>
      <c r="F3" s="296"/>
      <c r="G3" s="296"/>
      <c r="H3" s="296"/>
      <c r="I3" s="141">
        <f>SUM(I4:I16)</f>
        <v>14550000</v>
      </c>
      <c r="J3" s="296"/>
      <c r="L3" s="142" t="s">
        <v>254</v>
      </c>
    </row>
    <row r="4" spans="1:12" ht="20.100000000000001" customHeight="1" x14ac:dyDescent="0.4">
      <c r="A4" s="143">
        <v>1</v>
      </c>
      <c r="B4" s="153">
        <v>46112</v>
      </c>
      <c r="C4" s="143" t="s">
        <v>255</v>
      </c>
      <c r="D4" s="143" t="s">
        <v>634</v>
      </c>
      <c r="E4" s="154" t="s">
        <v>429</v>
      </c>
      <c r="F4" s="143" t="s">
        <v>355</v>
      </c>
      <c r="G4" s="143">
        <v>1</v>
      </c>
      <c r="H4" s="143">
        <v>3</v>
      </c>
      <c r="I4" s="144">
        <v>800000</v>
      </c>
      <c r="J4" s="143" t="s">
        <v>257</v>
      </c>
      <c r="L4" s="145" t="s">
        <v>258</v>
      </c>
    </row>
    <row r="5" spans="1:12" ht="20.100000000000001" customHeight="1" x14ac:dyDescent="0.4">
      <c r="A5" s="143">
        <v>2</v>
      </c>
      <c r="B5" s="153">
        <v>46112</v>
      </c>
      <c r="C5" s="143" t="s">
        <v>255</v>
      </c>
      <c r="D5" s="143" t="s">
        <v>634</v>
      </c>
      <c r="E5" s="154" t="s">
        <v>430</v>
      </c>
      <c r="F5" s="143" t="s">
        <v>357</v>
      </c>
      <c r="G5" s="143">
        <v>1</v>
      </c>
      <c r="H5" s="143">
        <v>5</v>
      </c>
      <c r="I5" s="144">
        <v>950000</v>
      </c>
      <c r="J5" s="143" t="s">
        <v>257</v>
      </c>
      <c r="L5" s="145" t="s">
        <v>259</v>
      </c>
    </row>
    <row r="6" spans="1:12" ht="20.100000000000001" customHeight="1" x14ac:dyDescent="0.4">
      <c r="A6" s="143">
        <v>3</v>
      </c>
      <c r="B6" s="153">
        <v>46112</v>
      </c>
      <c r="C6" s="143" t="s">
        <v>255</v>
      </c>
      <c r="D6" s="143" t="s">
        <v>634</v>
      </c>
      <c r="E6" s="154" t="s">
        <v>431</v>
      </c>
      <c r="F6" s="143" t="s">
        <v>256</v>
      </c>
      <c r="G6" s="143">
        <v>1</v>
      </c>
      <c r="H6" s="143">
        <v>6</v>
      </c>
      <c r="I6" s="144">
        <v>900000</v>
      </c>
      <c r="J6" s="143" t="s">
        <v>257</v>
      </c>
      <c r="L6" s="145" t="s">
        <v>260</v>
      </c>
    </row>
    <row r="7" spans="1:12" ht="20.100000000000001" customHeight="1" x14ac:dyDescent="0.4">
      <c r="A7" s="143">
        <v>4</v>
      </c>
      <c r="B7" s="153">
        <v>46112</v>
      </c>
      <c r="C7" s="143" t="s">
        <v>255</v>
      </c>
      <c r="D7" s="143" t="s">
        <v>634</v>
      </c>
      <c r="E7" s="154" t="s">
        <v>432</v>
      </c>
      <c r="F7" s="143" t="s">
        <v>256</v>
      </c>
      <c r="G7" s="143">
        <v>1</v>
      </c>
      <c r="H7" s="143">
        <v>4</v>
      </c>
      <c r="I7" s="144">
        <v>850000</v>
      </c>
      <c r="J7" s="143" t="s">
        <v>257</v>
      </c>
      <c r="L7" s="145" t="s">
        <v>261</v>
      </c>
    </row>
    <row r="8" spans="1:12" ht="20.100000000000001" customHeight="1" x14ac:dyDescent="0.4">
      <c r="A8" s="143">
        <v>5</v>
      </c>
      <c r="B8" s="153">
        <v>46112</v>
      </c>
      <c r="C8" s="143" t="s">
        <v>255</v>
      </c>
      <c r="D8" s="143" t="s">
        <v>634</v>
      </c>
      <c r="E8" s="154" t="s">
        <v>433</v>
      </c>
      <c r="F8" s="143" t="s">
        <v>354</v>
      </c>
      <c r="G8" s="143">
        <v>1</v>
      </c>
      <c r="H8" s="143">
        <v>6</v>
      </c>
      <c r="I8" s="144">
        <v>950000</v>
      </c>
      <c r="J8" s="143" t="s">
        <v>257</v>
      </c>
      <c r="L8" s="146" t="s">
        <v>262</v>
      </c>
    </row>
    <row r="9" spans="1:12" ht="20.100000000000001" customHeight="1" x14ac:dyDescent="0.4">
      <c r="A9" s="143">
        <v>6</v>
      </c>
      <c r="B9" s="153">
        <v>46112</v>
      </c>
      <c r="C9" s="143" t="s">
        <v>255</v>
      </c>
      <c r="D9" s="143" t="s">
        <v>634</v>
      </c>
      <c r="E9" s="154" t="s">
        <v>436</v>
      </c>
      <c r="F9" s="143" t="s">
        <v>444</v>
      </c>
      <c r="G9" s="143">
        <v>1</v>
      </c>
      <c r="H9" s="143">
        <v>4</v>
      </c>
      <c r="I9" s="144">
        <v>950000</v>
      </c>
      <c r="J9" s="143" t="s">
        <v>257</v>
      </c>
      <c r="L9" s="146" t="s">
        <v>263</v>
      </c>
    </row>
    <row r="10" spans="1:12" ht="20.100000000000001" customHeight="1" x14ac:dyDescent="0.4">
      <c r="A10" s="143">
        <v>7</v>
      </c>
      <c r="B10" s="153">
        <v>46112</v>
      </c>
      <c r="C10" s="143" t="s">
        <v>255</v>
      </c>
      <c r="D10" s="143" t="s">
        <v>634</v>
      </c>
      <c r="E10" s="154" t="s">
        <v>437</v>
      </c>
      <c r="F10" s="143" t="s">
        <v>256</v>
      </c>
      <c r="G10" s="143">
        <v>1</v>
      </c>
      <c r="H10" s="143">
        <v>4</v>
      </c>
      <c r="I10" s="144">
        <v>1500000</v>
      </c>
      <c r="J10" s="143" t="s">
        <v>257</v>
      </c>
      <c r="L10" s="146" t="s">
        <v>264</v>
      </c>
    </row>
    <row r="11" spans="1:12" ht="20.100000000000001" customHeight="1" x14ac:dyDescent="0.4">
      <c r="A11" s="143">
        <v>8</v>
      </c>
      <c r="B11" s="153">
        <v>46112</v>
      </c>
      <c r="C11" s="143" t="s">
        <v>255</v>
      </c>
      <c r="D11" s="143" t="s">
        <v>634</v>
      </c>
      <c r="E11" s="154" t="s">
        <v>438</v>
      </c>
      <c r="F11" s="143" t="s">
        <v>354</v>
      </c>
      <c r="G11" s="143">
        <v>1</v>
      </c>
      <c r="H11" s="143">
        <v>4</v>
      </c>
      <c r="I11" s="144">
        <v>1000000</v>
      </c>
      <c r="J11" s="143" t="s">
        <v>257</v>
      </c>
      <c r="L11" s="146"/>
    </row>
    <row r="12" spans="1:12" ht="20.100000000000001" customHeight="1" x14ac:dyDescent="0.4">
      <c r="A12" s="143">
        <v>9</v>
      </c>
      <c r="B12" s="153">
        <v>46112</v>
      </c>
      <c r="C12" s="143" t="s">
        <v>255</v>
      </c>
      <c r="D12" s="143" t="s">
        <v>634</v>
      </c>
      <c r="E12" s="154" t="s">
        <v>439</v>
      </c>
      <c r="F12" s="143" t="s">
        <v>445</v>
      </c>
      <c r="G12" s="143">
        <v>1</v>
      </c>
      <c r="H12" s="143">
        <v>5</v>
      </c>
      <c r="I12" s="144">
        <v>1400000</v>
      </c>
      <c r="J12" s="143" t="s">
        <v>257</v>
      </c>
      <c r="L12" s="142" t="s">
        <v>265</v>
      </c>
    </row>
    <row r="13" spans="1:12" ht="20.100000000000001" customHeight="1" x14ac:dyDescent="0.4">
      <c r="A13" s="143">
        <v>10</v>
      </c>
      <c r="B13" s="153">
        <v>46112</v>
      </c>
      <c r="C13" s="143" t="s">
        <v>255</v>
      </c>
      <c r="D13" s="143" t="s">
        <v>634</v>
      </c>
      <c r="E13" s="154" t="s">
        <v>440</v>
      </c>
      <c r="F13" s="143" t="s">
        <v>354</v>
      </c>
      <c r="G13" s="143">
        <v>1</v>
      </c>
      <c r="H13" s="143">
        <v>5</v>
      </c>
      <c r="I13" s="144">
        <v>1200000</v>
      </c>
      <c r="J13" s="143" t="s">
        <v>257</v>
      </c>
    </row>
    <row r="14" spans="1:12" ht="20.100000000000001" customHeight="1" x14ac:dyDescent="0.4">
      <c r="A14" s="143">
        <v>11</v>
      </c>
      <c r="B14" s="153">
        <v>46112</v>
      </c>
      <c r="C14" s="143" t="s">
        <v>255</v>
      </c>
      <c r="D14" s="143" t="s">
        <v>634</v>
      </c>
      <c r="E14" s="154" t="s">
        <v>441</v>
      </c>
      <c r="F14" s="143" t="s">
        <v>445</v>
      </c>
      <c r="G14" s="143">
        <v>1</v>
      </c>
      <c r="H14" s="143">
        <v>6</v>
      </c>
      <c r="I14" s="144">
        <v>1500000</v>
      </c>
      <c r="J14" s="143" t="s">
        <v>257</v>
      </c>
    </row>
    <row r="15" spans="1:12" ht="20.100000000000001" customHeight="1" x14ac:dyDescent="0.4">
      <c r="A15" s="143">
        <v>12</v>
      </c>
      <c r="B15" s="153">
        <v>46112</v>
      </c>
      <c r="C15" s="143" t="s">
        <v>255</v>
      </c>
      <c r="D15" s="143" t="s">
        <v>634</v>
      </c>
      <c r="E15" s="154" t="s">
        <v>442</v>
      </c>
      <c r="F15" s="143" t="s">
        <v>356</v>
      </c>
      <c r="G15" s="143">
        <v>1</v>
      </c>
      <c r="H15" s="143">
        <v>6</v>
      </c>
      <c r="I15" s="144">
        <v>1200000</v>
      </c>
      <c r="J15" s="143" t="s">
        <v>257</v>
      </c>
    </row>
    <row r="16" spans="1:12" ht="20.100000000000001" customHeight="1" x14ac:dyDescent="0.4">
      <c r="A16" s="143">
        <v>13</v>
      </c>
      <c r="B16" s="153">
        <v>46112</v>
      </c>
      <c r="C16" s="143" t="s">
        <v>255</v>
      </c>
      <c r="D16" s="143" t="s">
        <v>634</v>
      </c>
      <c r="E16" s="154" t="s">
        <v>443</v>
      </c>
      <c r="F16" s="143" t="s">
        <v>356</v>
      </c>
      <c r="G16" s="143">
        <v>1</v>
      </c>
      <c r="H16" s="143">
        <v>5</v>
      </c>
      <c r="I16" s="144">
        <v>1350000</v>
      </c>
      <c r="J16" s="143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2"/>
  <sheetViews>
    <sheetView view="pageBreakPreview" topLeftCell="A10" zoomScaleNormal="100" zoomScaleSheetLayoutView="100" workbookViewId="0">
      <selection activeCell="E12" sqref="E12:E14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293" t="s">
        <v>266</v>
      </c>
      <c r="B1" s="294"/>
      <c r="C1" s="294"/>
      <c r="D1" s="294"/>
      <c r="E1" s="294"/>
      <c r="F1" s="294"/>
      <c r="G1" s="294"/>
      <c r="H1" s="294"/>
      <c r="I1" s="294"/>
      <c r="J1" s="295"/>
    </row>
    <row r="2" spans="1:10" ht="20.100000000000001" customHeight="1" x14ac:dyDescent="0.4">
      <c r="A2" s="296" t="s">
        <v>267</v>
      </c>
      <c r="B2" s="296" t="s">
        <v>245</v>
      </c>
      <c r="C2" s="296" t="s">
        <v>268</v>
      </c>
      <c r="D2" s="296" t="s">
        <v>247</v>
      </c>
      <c r="E2" s="296" t="s">
        <v>269</v>
      </c>
      <c r="F2" s="296" t="s">
        <v>249</v>
      </c>
      <c r="G2" s="296" t="s">
        <v>270</v>
      </c>
      <c r="H2" s="296" t="s">
        <v>271</v>
      </c>
      <c r="I2" s="140" t="s">
        <v>359</v>
      </c>
      <c r="J2" s="296" t="s">
        <v>272</v>
      </c>
    </row>
    <row r="3" spans="1:10" ht="20.100000000000001" customHeight="1" x14ac:dyDescent="0.4">
      <c r="A3" s="296"/>
      <c r="B3" s="296"/>
      <c r="C3" s="296"/>
      <c r="D3" s="296"/>
      <c r="E3" s="296"/>
      <c r="F3" s="296"/>
      <c r="G3" s="296"/>
      <c r="H3" s="296"/>
      <c r="I3" s="141">
        <f>SUM(I4:I42)</f>
        <v>2302450</v>
      </c>
      <c r="J3" s="296"/>
    </row>
    <row r="4" spans="1:10" ht="20.100000000000001" customHeight="1" x14ac:dyDescent="0.4">
      <c r="A4" s="143">
        <v>1</v>
      </c>
      <c r="B4" s="153">
        <v>46112</v>
      </c>
      <c r="C4" s="143" t="s">
        <v>273</v>
      </c>
      <c r="D4" s="143" t="s">
        <v>635</v>
      </c>
      <c r="E4" s="154" t="s">
        <v>429</v>
      </c>
      <c r="F4" s="143" t="s">
        <v>354</v>
      </c>
      <c r="G4" s="143">
        <v>1</v>
      </c>
      <c r="H4" s="143">
        <v>3</v>
      </c>
      <c r="I4" s="159">
        <v>37500</v>
      </c>
      <c r="J4" s="143" t="s">
        <v>257</v>
      </c>
    </row>
    <row r="5" spans="1:10" ht="20.100000000000001" customHeight="1" x14ac:dyDescent="0.4">
      <c r="A5" s="143">
        <v>2</v>
      </c>
      <c r="B5" s="153">
        <v>46112</v>
      </c>
      <c r="C5" s="143" t="s">
        <v>274</v>
      </c>
      <c r="D5" s="143" t="s">
        <v>636</v>
      </c>
      <c r="E5" s="154" t="s">
        <v>429</v>
      </c>
      <c r="F5" s="143" t="s">
        <v>354</v>
      </c>
      <c r="G5" s="143">
        <v>1</v>
      </c>
      <c r="H5" s="143">
        <v>3</v>
      </c>
      <c r="I5" s="159">
        <v>98780</v>
      </c>
      <c r="J5" s="143" t="s">
        <v>257</v>
      </c>
    </row>
    <row r="6" spans="1:10" ht="19.5" customHeight="1" x14ac:dyDescent="0.4">
      <c r="A6" s="143">
        <v>3</v>
      </c>
      <c r="B6" s="153">
        <v>46112</v>
      </c>
      <c r="C6" s="143" t="s">
        <v>274</v>
      </c>
      <c r="D6" s="143" t="s">
        <v>637</v>
      </c>
      <c r="E6" s="154" t="s">
        <v>429</v>
      </c>
      <c r="F6" s="143" t="s">
        <v>354</v>
      </c>
      <c r="G6" s="143">
        <v>1</v>
      </c>
      <c r="H6" s="143">
        <v>3</v>
      </c>
      <c r="I6" s="159">
        <v>18620</v>
      </c>
      <c r="J6" s="143" t="s">
        <v>257</v>
      </c>
    </row>
    <row r="7" spans="1:10" ht="20.100000000000001" customHeight="1" x14ac:dyDescent="0.4">
      <c r="A7" s="143">
        <v>4</v>
      </c>
      <c r="B7" s="153">
        <v>46112</v>
      </c>
      <c r="C7" s="143" t="s">
        <v>274</v>
      </c>
      <c r="D7" s="143" t="s">
        <v>635</v>
      </c>
      <c r="E7" s="154" t="s">
        <v>430</v>
      </c>
      <c r="F7" s="143" t="s">
        <v>356</v>
      </c>
      <c r="G7" s="143">
        <v>1</v>
      </c>
      <c r="H7" s="143">
        <v>5</v>
      </c>
      <c r="I7" s="159">
        <v>30580</v>
      </c>
      <c r="J7" s="143" t="s">
        <v>257</v>
      </c>
    </row>
    <row r="8" spans="1:10" ht="19.5" customHeight="1" x14ac:dyDescent="0.4">
      <c r="A8" s="143">
        <v>5</v>
      </c>
      <c r="B8" s="153">
        <v>46112</v>
      </c>
      <c r="C8" s="143" t="s">
        <v>274</v>
      </c>
      <c r="D8" s="143" t="s">
        <v>636</v>
      </c>
      <c r="E8" s="154" t="s">
        <v>430</v>
      </c>
      <c r="F8" s="143" t="s">
        <v>356</v>
      </c>
      <c r="G8" s="143">
        <v>1</v>
      </c>
      <c r="H8" s="143">
        <v>5</v>
      </c>
      <c r="I8" s="159">
        <v>82980</v>
      </c>
      <c r="J8" s="143" t="s">
        <v>257</v>
      </c>
    </row>
    <row r="9" spans="1:10" ht="20.100000000000001" customHeight="1" x14ac:dyDescent="0.4">
      <c r="A9" s="143">
        <v>6</v>
      </c>
      <c r="B9" s="153">
        <v>46112</v>
      </c>
      <c r="C9" s="143" t="s">
        <v>273</v>
      </c>
      <c r="D9" s="143" t="s">
        <v>637</v>
      </c>
      <c r="E9" s="154" t="s">
        <v>639</v>
      </c>
      <c r="F9" s="143" t="s">
        <v>356</v>
      </c>
      <c r="G9" s="143">
        <v>1</v>
      </c>
      <c r="H9" s="143">
        <v>5</v>
      </c>
      <c r="I9" s="159">
        <v>23600</v>
      </c>
      <c r="J9" s="143" t="s">
        <v>257</v>
      </c>
    </row>
    <row r="10" spans="1:10" ht="20.100000000000001" customHeight="1" x14ac:dyDescent="0.4">
      <c r="A10" s="143">
        <v>7</v>
      </c>
      <c r="B10" s="153">
        <v>46112</v>
      </c>
      <c r="C10" s="143" t="s">
        <v>273</v>
      </c>
      <c r="D10" s="143" t="s">
        <v>635</v>
      </c>
      <c r="E10" s="154" t="s">
        <v>431</v>
      </c>
      <c r="F10" s="143" t="s">
        <v>256</v>
      </c>
      <c r="G10" s="143">
        <v>1</v>
      </c>
      <c r="H10" s="143">
        <v>6</v>
      </c>
      <c r="I10" s="159">
        <v>32310</v>
      </c>
      <c r="J10" s="143" t="s">
        <v>257</v>
      </c>
    </row>
    <row r="11" spans="1:10" ht="19.5" customHeight="1" x14ac:dyDescent="0.4">
      <c r="A11" s="143">
        <v>8</v>
      </c>
      <c r="B11" s="153">
        <v>46112</v>
      </c>
      <c r="C11" s="143" t="s">
        <v>273</v>
      </c>
      <c r="D11" s="143" t="s">
        <v>636</v>
      </c>
      <c r="E11" s="154" t="s">
        <v>431</v>
      </c>
      <c r="F11" s="143" t="s">
        <v>256</v>
      </c>
      <c r="G11" s="143">
        <v>1</v>
      </c>
      <c r="H11" s="143">
        <v>6</v>
      </c>
      <c r="I11" s="159">
        <v>109320</v>
      </c>
      <c r="J11" s="143" t="s">
        <v>257</v>
      </c>
    </row>
    <row r="12" spans="1:10" ht="20.100000000000001" customHeight="1" x14ac:dyDescent="0.4">
      <c r="A12" s="143">
        <v>9</v>
      </c>
      <c r="B12" s="153">
        <v>46112</v>
      </c>
      <c r="C12" s="143" t="s">
        <v>273</v>
      </c>
      <c r="D12" s="143" t="s">
        <v>637</v>
      </c>
      <c r="E12" s="154" t="s">
        <v>431</v>
      </c>
      <c r="F12" s="143" t="s">
        <v>256</v>
      </c>
      <c r="G12" s="143">
        <v>1</v>
      </c>
      <c r="H12" s="143">
        <v>6</v>
      </c>
      <c r="I12" s="159">
        <v>22240</v>
      </c>
      <c r="J12" s="143" t="s">
        <v>257</v>
      </c>
    </row>
    <row r="13" spans="1:10" ht="20.100000000000001" customHeight="1" x14ac:dyDescent="0.4">
      <c r="A13" s="143">
        <v>10</v>
      </c>
      <c r="B13" s="153">
        <v>46112</v>
      </c>
      <c r="C13" s="143" t="s">
        <v>273</v>
      </c>
      <c r="D13" s="143" t="s">
        <v>635</v>
      </c>
      <c r="E13" s="154" t="s">
        <v>432</v>
      </c>
      <c r="F13" s="143" t="s">
        <v>256</v>
      </c>
      <c r="G13" s="143">
        <v>1</v>
      </c>
      <c r="H13" s="143">
        <v>4</v>
      </c>
      <c r="I13" s="159">
        <v>18480</v>
      </c>
      <c r="J13" s="143" t="s">
        <v>257</v>
      </c>
    </row>
    <row r="14" spans="1:10" ht="19.5" customHeight="1" x14ac:dyDescent="0.4">
      <c r="A14" s="143">
        <v>11</v>
      </c>
      <c r="B14" s="153">
        <v>46112</v>
      </c>
      <c r="C14" s="143" t="s">
        <v>273</v>
      </c>
      <c r="D14" s="143" t="s">
        <v>636</v>
      </c>
      <c r="E14" s="154" t="s">
        <v>432</v>
      </c>
      <c r="F14" s="143" t="s">
        <v>256</v>
      </c>
      <c r="G14" s="143">
        <v>1</v>
      </c>
      <c r="H14" s="143">
        <v>4</v>
      </c>
      <c r="I14" s="159">
        <v>79440</v>
      </c>
      <c r="J14" s="143" t="s">
        <v>257</v>
      </c>
    </row>
    <row r="15" spans="1:10" ht="20.100000000000001" customHeight="1" x14ac:dyDescent="0.4">
      <c r="A15" s="143">
        <v>12</v>
      </c>
      <c r="B15" s="153">
        <v>46112</v>
      </c>
      <c r="C15" s="143" t="s">
        <v>273</v>
      </c>
      <c r="D15" s="143" t="s">
        <v>637</v>
      </c>
      <c r="E15" s="154" t="s">
        <v>432</v>
      </c>
      <c r="F15" s="143" t="s">
        <v>256</v>
      </c>
      <c r="G15" s="143">
        <v>1</v>
      </c>
      <c r="H15" s="143">
        <v>4</v>
      </c>
      <c r="I15" s="159">
        <v>20280</v>
      </c>
      <c r="J15" s="143" t="s">
        <v>257</v>
      </c>
    </row>
    <row r="16" spans="1:10" ht="20.100000000000001" customHeight="1" x14ac:dyDescent="0.4">
      <c r="A16" s="143">
        <v>13</v>
      </c>
      <c r="B16" s="153">
        <v>46112</v>
      </c>
      <c r="C16" s="143" t="s">
        <v>273</v>
      </c>
      <c r="D16" s="143" t="s">
        <v>635</v>
      </c>
      <c r="E16" s="154" t="s">
        <v>433</v>
      </c>
      <c r="F16" s="143" t="s">
        <v>355</v>
      </c>
      <c r="G16" s="143">
        <v>1</v>
      </c>
      <c r="H16" s="143">
        <v>6</v>
      </c>
      <c r="I16" s="159">
        <v>20210</v>
      </c>
      <c r="J16" s="143" t="s">
        <v>257</v>
      </c>
    </row>
    <row r="17" spans="1:10" ht="19.5" customHeight="1" x14ac:dyDescent="0.4">
      <c r="A17" s="143">
        <v>14</v>
      </c>
      <c r="B17" s="153">
        <v>46112</v>
      </c>
      <c r="C17" s="143" t="s">
        <v>273</v>
      </c>
      <c r="D17" s="143" t="s">
        <v>636</v>
      </c>
      <c r="E17" s="154" t="s">
        <v>433</v>
      </c>
      <c r="F17" s="143" t="s">
        <v>355</v>
      </c>
      <c r="G17" s="143">
        <v>1</v>
      </c>
      <c r="H17" s="143">
        <v>6</v>
      </c>
      <c r="I17" s="159">
        <v>176850</v>
      </c>
      <c r="J17" s="143" t="s">
        <v>257</v>
      </c>
    </row>
    <row r="18" spans="1:10" ht="20.100000000000001" customHeight="1" x14ac:dyDescent="0.4">
      <c r="A18" s="143">
        <v>15</v>
      </c>
      <c r="B18" s="153">
        <v>46112</v>
      </c>
      <c r="C18" s="143" t="s">
        <v>273</v>
      </c>
      <c r="D18" s="143" t="s">
        <v>637</v>
      </c>
      <c r="E18" s="154" t="s">
        <v>433</v>
      </c>
      <c r="F18" s="143" t="s">
        <v>355</v>
      </c>
      <c r="G18" s="143">
        <v>1</v>
      </c>
      <c r="H18" s="143">
        <v>6</v>
      </c>
      <c r="I18" s="159">
        <v>26780</v>
      </c>
      <c r="J18" s="143" t="s">
        <v>257</v>
      </c>
    </row>
    <row r="19" spans="1:10" ht="20.100000000000001" customHeight="1" x14ac:dyDescent="0.4">
      <c r="A19" s="143">
        <v>16</v>
      </c>
      <c r="B19" s="153">
        <v>46112</v>
      </c>
      <c r="C19" s="143" t="s">
        <v>273</v>
      </c>
      <c r="D19" s="143" t="s">
        <v>635</v>
      </c>
      <c r="E19" s="154" t="s">
        <v>434</v>
      </c>
      <c r="F19" s="143" t="s">
        <v>435</v>
      </c>
      <c r="G19" s="143">
        <v>1</v>
      </c>
      <c r="H19" s="143">
        <v>4</v>
      </c>
      <c r="I19" s="159">
        <v>16750</v>
      </c>
      <c r="J19" s="143" t="s">
        <v>257</v>
      </c>
    </row>
    <row r="20" spans="1:10" ht="19.5" customHeight="1" x14ac:dyDescent="0.4">
      <c r="A20" s="143">
        <v>17</v>
      </c>
      <c r="B20" s="153">
        <v>46112</v>
      </c>
      <c r="C20" s="143" t="s">
        <v>273</v>
      </c>
      <c r="D20" s="143" t="s">
        <v>636</v>
      </c>
      <c r="E20" s="154" t="s">
        <v>434</v>
      </c>
      <c r="F20" s="143" t="s">
        <v>435</v>
      </c>
      <c r="G20" s="143">
        <v>1</v>
      </c>
      <c r="H20" s="143">
        <v>4</v>
      </c>
      <c r="I20" s="159">
        <v>163690</v>
      </c>
      <c r="J20" s="143" t="s">
        <v>257</v>
      </c>
    </row>
    <row r="21" spans="1:10" ht="20.100000000000001" customHeight="1" x14ac:dyDescent="0.4">
      <c r="A21" s="143">
        <v>18</v>
      </c>
      <c r="B21" s="153">
        <v>46112</v>
      </c>
      <c r="C21" s="143" t="s">
        <v>273</v>
      </c>
      <c r="D21" s="143" t="s">
        <v>637</v>
      </c>
      <c r="E21" s="154" t="s">
        <v>434</v>
      </c>
      <c r="F21" s="143" t="s">
        <v>435</v>
      </c>
      <c r="G21" s="143">
        <v>1</v>
      </c>
      <c r="H21" s="143">
        <v>4</v>
      </c>
      <c r="I21" s="159">
        <v>59230</v>
      </c>
      <c r="J21" s="143" t="s">
        <v>257</v>
      </c>
    </row>
    <row r="22" spans="1:10" ht="20.100000000000001" customHeight="1" x14ac:dyDescent="0.4">
      <c r="A22" s="143">
        <v>19</v>
      </c>
      <c r="B22" s="153">
        <v>46112</v>
      </c>
      <c r="C22" s="143" t="s">
        <v>273</v>
      </c>
      <c r="D22" s="143" t="s">
        <v>635</v>
      </c>
      <c r="E22" s="154" t="s">
        <v>437</v>
      </c>
      <c r="F22" s="143" t="s">
        <v>358</v>
      </c>
      <c r="G22" s="143">
        <v>1</v>
      </c>
      <c r="H22" s="143">
        <v>4</v>
      </c>
      <c r="I22" s="159">
        <v>1260</v>
      </c>
      <c r="J22" s="143" t="s">
        <v>257</v>
      </c>
    </row>
    <row r="23" spans="1:10" ht="19.5" customHeight="1" x14ac:dyDescent="0.4">
      <c r="A23" s="143">
        <v>20</v>
      </c>
      <c r="B23" s="153">
        <v>46112</v>
      </c>
      <c r="C23" s="143" t="s">
        <v>273</v>
      </c>
      <c r="D23" s="143" t="s">
        <v>636</v>
      </c>
      <c r="E23" s="154" t="s">
        <v>437</v>
      </c>
      <c r="F23" s="143" t="s">
        <v>256</v>
      </c>
      <c r="G23" s="143">
        <v>1</v>
      </c>
      <c r="H23" s="143">
        <v>4</v>
      </c>
      <c r="I23" s="159">
        <v>167340</v>
      </c>
      <c r="J23" s="143" t="s">
        <v>257</v>
      </c>
    </row>
    <row r="24" spans="1:10" ht="20.100000000000001" customHeight="1" x14ac:dyDescent="0.4">
      <c r="A24" s="143">
        <v>21</v>
      </c>
      <c r="B24" s="153">
        <v>46112</v>
      </c>
      <c r="C24" s="143" t="s">
        <v>273</v>
      </c>
      <c r="D24" s="143" t="s">
        <v>637</v>
      </c>
      <c r="E24" s="154" t="s">
        <v>437</v>
      </c>
      <c r="F24" s="143" t="s">
        <v>256</v>
      </c>
      <c r="G24" s="143">
        <v>1</v>
      </c>
      <c r="H24" s="143">
        <v>4</v>
      </c>
      <c r="I24" s="159">
        <v>26780</v>
      </c>
      <c r="J24" s="143" t="s">
        <v>257</v>
      </c>
    </row>
    <row r="25" spans="1:10" ht="20.100000000000001" customHeight="1" x14ac:dyDescent="0.4">
      <c r="A25" s="143">
        <v>22</v>
      </c>
      <c r="B25" s="153">
        <v>46112</v>
      </c>
      <c r="C25" s="143" t="s">
        <v>273</v>
      </c>
      <c r="D25" s="143" t="s">
        <v>635</v>
      </c>
      <c r="E25" s="154" t="s">
        <v>452</v>
      </c>
      <c r="F25" s="143" t="s">
        <v>355</v>
      </c>
      <c r="G25" s="143">
        <v>1</v>
      </c>
      <c r="H25" s="143">
        <v>4</v>
      </c>
      <c r="I25" s="159">
        <v>1200</v>
      </c>
      <c r="J25" s="143" t="s">
        <v>257</v>
      </c>
    </row>
    <row r="26" spans="1:10" ht="19.5" customHeight="1" x14ac:dyDescent="0.4">
      <c r="A26" s="143">
        <v>23</v>
      </c>
      <c r="B26" s="153">
        <v>46112</v>
      </c>
      <c r="C26" s="143" t="s">
        <v>273</v>
      </c>
      <c r="D26" s="143" t="s">
        <v>636</v>
      </c>
      <c r="E26" s="154" t="s">
        <v>452</v>
      </c>
      <c r="F26" s="143" t="s">
        <v>355</v>
      </c>
      <c r="G26" s="143">
        <v>1</v>
      </c>
      <c r="H26" s="143">
        <v>4</v>
      </c>
      <c r="I26" s="159">
        <v>110060</v>
      </c>
      <c r="J26" s="143" t="s">
        <v>257</v>
      </c>
    </row>
    <row r="27" spans="1:10" ht="20.100000000000001" customHeight="1" x14ac:dyDescent="0.4">
      <c r="A27" s="143">
        <v>24</v>
      </c>
      <c r="B27" s="153">
        <v>46112</v>
      </c>
      <c r="C27" s="143" t="s">
        <v>273</v>
      </c>
      <c r="D27" s="143" t="s">
        <v>637</v>
      </c>
      <c r="E27" s="154" t="s">
        <v>452</v>
      </c>
      <c r="F27" s="143" t="s">
        <v>355</v>
      </c>
      <c r="G27" s="143">
        <v>1</v>
      </c>
      <c r="H27" s="143">
        <v>4</v>
      </c>
      <c r="I27" s="159">
        <v>21600</v>
      </c>
      <c r="J27" s="143" t="s">
        <v>257</v>
      </c>
    </row>
    <row r="28" spans="1:10" ht="20.100000000000001" customHeight="1" x14ac:dyDescent="0.4">
      <c r="A28" s="143">
        <v>25</v>
      </c>
      <c r="B28" s="153">
        <v>46112</v>
      </c>
      <c r="C28" s="143" t="s">
        <v>273</v>
      </c>
      <c r="D28" s="143" t="s">
        <v>635</v>
      </c>
      <c r="E28" s="154" t="s">
        <v>446</v>
      </c>
      <c r="F28" s="143" t="s">
        <v>445</v>
      </c>
      <c r="G28" s="143">
        <v>1</v>
      </c>
      <c r="H28" s="143">
        <v>5</v>
      </c>
      <c r="I28" s="159" t="s">
        <v>451</v>
      </c>
      <c r="J28" s="143" t="s">
        <v>257</v>
      </c>
    </row>
    <row r="29" spans="1:10" ht="19.5" customHeight="1" x14ac:dyDescent="0.4">
      <c r="A29" s="143">
        <v>26</v>
      </c>
      <c r="B29" s="153">
        <v>46112</v>
      </c>
      <c r="C29" s="143" t="s">
        <v>273</v>
      </c>
      <c r="D29" s="143" t="s">
        <v>636</v>
      </c>
      <c r="E29" s="154" t="s">
        <v>446</v>
      </c>
      <c r="F29" s="143" t="s">
        <v>445</v>
      </c>
      <c r="G29" s="143">
        <v>1</v>
      </c>
      <c r="H29" s="143">
        <v>5</v>
      </c>
      <c r="I29" s="159">
        <v>255000</v>
      </c>
      <c r="J29" s="143" t="s">
        <v>257</v>
      </c>
    </row>
    <row r="30" spans="1:10" ht="20.100000000000001" customHeight="1" x14ac:dyDescent="0.4">
      <c r="A30" s="143">
        <v>27</v>
      </c>
      <c r="B30" s="153">
        <v>46112</v>
      </c>
      <c r="C30" s="143" t="s">
        <v>273</v>
      </c>
      <c r="D30" s="143" t="s">
        <v>637</v>
      </c>
      <c r="E30" s="154" t="s">
        <v>446</v>
      </c>
      <c r="F30" s="143" t="s">
        <v>445</v>
      </c>
      <c r="G30" s="143">
        <v>1</v>
      </c>
      <c r="H30" s="143">
        <v>5</v>
      </c>
      <c r="I30" s="159">
        <v>4910</v>
      </c>
      <c r="J30" s="143" t="s">
        <v>257</v>
      </c>
    </row>
    <row r="31" spans="1:10" ht="20.100000000000001" customHeight="1" x14ac:dyDescent="0.4">
      <c r="A31" s="143">
        <v>28</v>
      </c>
      <c r="B31" s="153">
        <v>46112</v>
      </c>
      <c r="C31" s="143" t="s">
        <v>273</v>
      </c>
      <c r="D31" s="143" t="s">
        <v>635</v>
      </c>
      <c r="E31" s="154" t="s">
        <v>447</v>
      </c>
      <c r="F31" s="143" t="s">
        <v>354</v>
      </c>
      <c r="G31" s="143">
        <v>1</v>
      </c>
      <c r="H31" s="143">
        <v>5</v>
      </c>
      <c r="I31" s="159">
        <v>1200</v>
      </c>
      <c r="J31" s="143" t="s">
        <v>257</v>
      </c>
    </row>
    <row r="32" spans="1:10" ht="19.5" customHeight="1" x14ac:dyDescent="0.4">
      <c r="A32" s="143">
        <v>29</v>
      </c>
      <c r="B32" s="153">
        <v>46112</v>
      </c>
      <c r="C32" s="143" t="s">
        <v>273</v>
      </c>
      <c r="D32" s="143" t="s">
        <v>636</v>
      </c>
      <c r="E32" s="154" t="s">
        <v>447</v>
      </c>
      <c r="F32" s="143" t="s">
        <v>354</v>
      </c>
      <c r="G32" s="143">
        <v>1</v>
      </c>
      <c r="H32" s="143">
        <v>5</v>
      </c>
      <c r="I32" s="159">
        <v>135710</v>
      </c>
      <c r="J32" s="143" t="s">
        <v>257</v>
      </c>
    </row>
    <row r="33" spans="1:10" ht="20.100000000000001" customHeight="1" x14ac:dyDescent="0.4">
      <c r="A33" s="143">
        <v>30</v>
      </c>
      <c r="B33" s="153">
        <v>46112</v>
      </c>
      <c r="C33" s="143" t="s">
        <v>273</v>
      </c>
      <c r="D33" s="143" t="s">
        <v>637</v>
      </c>
      <c r="E33" s="154" t="s">
        <v>447</v>
      </c>
      <c r="F33" s="143" t="s">
        <v>354</v>
      </c>
      <c r="G33" s="143">
        <v>1</v>
      </c>
      <c r="H33" s="143">
        <v>5</v>
      </c>
      <c r="I33" s="159">
        <v>36250</v>
      </c>
      <c r="J33" s="143" t="s">
        <v>257</v>
      </c>
    </row>
    <row r="34" spans="1:10" ht="20.100000000000001" customHeight="1" x14ac:dyDescent="0.4">
      <c r="A34" s="143">
        <v>31</v>
      </c>
      <c r="B34" s="153">
        <v>46112</v>
      </c>
      <c r="C34" s="143" t="s">
        <v>273</v>
      </c>
      <c r="D34" s="143" t="s">
        <v>635</v>
      </c>
      <c r="E34" s="154" t="s">
        <v>448</v>
      </c>
      <c r="F34" s="143" t="s">
        <v>445</v>
      </c>
      <c r="G34" s="143">
        <v>1</v>
      </c>
      <c r="H34" s="143">
        <v>6</v>
      </c>
      <c r="I34" s="161" t="s">
        <v>638</v>
      </c>
      <c r="J34" s="143" t="s">
        <v>257</v>
      </c>
    </row>
    <row r="35" spans="1:10" ht="19.5" customHeight="1" x14ac:dyDescent="0.4">
      <c r="A35" s="143">
        <v>32</v>
      </c>
      <c r="B35" s="153">
        <v>46112</v>
      </c>
      <c r="C35" s="143" t="s">
        <v>273</v>
      </c>
      <c r="D35" s="143" t="s">
        <v>636</v>
      </c>
      <c r="E35" s="154" t="s">
        <v>448</v>
      </c>
      <c r="F35" s="143" t="s">
        <v>445</v>
      </c>
      <c r="G35" s="143">
        <v>1</v>
      </c>
      <c r="H35" s="143">
        <v>6</v>
      </c>
      <c r="I35" s="159">
        <v>210360</v>
      </c>
      <c r="J35" s="143" t="s">
        <v>257</v>
      </c>
    </row>
    <row r="36" spans="1:10" ht="20.100000000000001" customHeight="1" x14ac:dyDescent="0.4">
      <c r="A36" s="143">
        <v>33</v>
      </c>
      <c r="B36" s="153">
        <v>46112</v>
      </c>
      <c r="C36" s="143" t="s">
        <v>273</v>
      </c>
      <c r="D36" s="143" t="s">
        <v>637</v>
      </c>
      <c r="E36" s="154" t="s">
        <v>448</v>
      </c>
      <c r="F36" s="143" t="s">
        <v>445</v>
      </c>
      <c r="G36" s="143">
        <v>1</v>
      </c>
      <c r="H36" s="143">
        <v>6</v>
      </c>
      <c r="I36" s="159">
        <v>39570</v>
      </c>
      <c r="J36" s="143" t="s">
        <v>257</v>
      </c>
    </row>
    <row r="37" spans="1:10" ht="20.100000000000001" customHeight="1" x14ac:dyDescent="0.4">
      <c r="A37" s="143">
        <v>34</v>
      </c>
      <c r="B37" s="153">
        <v>46112</v>
      </c>
      <c r="C37" s="143" t="s">
        <v>273</v>
      </c>
      <c r="D37" s="143" t="s">
        <v>635</v>
      </c>
      <c r="E37" s="154" t="s">
        <v>449</v>
      </c>
      <c r="F37" s="143" t="s">
        <v>356</v>
      </c>
      <c r="G37" s="143">
        <v>1</v>
      </c>
      <c r="H37" s="143">
        <v>6</v>
      </c>
      <c r="I37" s="159">
        <v>1200</v>
      </c>
      <c r="J37" s="143" t="s">
        <v>257</v>
      </c>
    </row>
    <row r="38" spans="1:10" ht="19.5" customHeight="1" x14ac:dyDescent="0.4">
      <c r="A38" s="143">
        <v>35</v>
      </c>
      <c r="B38" s="153">
        <v>46112</v>
      </c>
      <c r="C38" s="143" t="s">
        <v>273</v>
      </c>
      <c r="D38" s="143" t="s">
        <v>636</v>
      </c>
      <c r="E38" s="154" t="s">
        <v>449</v>
      </c>
      <c r="F38" s="143" t="s">
        <v>356</v>
      </c>
      <c r="G38" s="143">
        <v>1</v>
      </c>
      <c r="H38" s="143">
        <v>6</v>
      </c>
      <c r="I38" s="159">
        <v>106170</v>
      </c>
      <c r="J38" s="143" t="s">
        <v>257</v>
      </c>
    </row>
    <row r="39" spans="1:10" ht="20.100000000000001" customHeight="1" x14ac:dyDescent="0.4">
      <c r="A39" s="143">
        <v>36</v>
      </c>
      <c r="B39" s="153">
        <v>46112</v>
      </c>
      <c r="C39" s="143" t="s">
        <v>273</v>
      </c>
      <c r="D39" s="143" t="s">
        <v>637</v>
      </c>
      <c r="E39" s="154" t="s">
        <v>449</v>
      </c>
      <c r="F39" s="143" t="s">
        <v>356</v>
      </c>
      <c r="G39" s="143">
        <v>1</v>
      </c>
      <c r="H39" s="143">
        <v>6</v>
      </c>
      <c r="I39" s="159">
        <v>36100</v>
      </c>
      <c r="J39" s="143" t="s">
        <v>257</v>
      </c>
    </row>
    <row r="40" spans="1:10" ht="20.100000000000001" customHeight="1" x14ac:dyDescent="0.4">
      <c r="A40" s="143">
        <v>37</v>
      </c>
      <c r="B40" s="153">
        <v>46112</v>
      </c>
      <c r="C40" s="143" t="s">
        <v>273</v>
      </c>
      <c r="D40" s="143" t="s">
        <v>635</v>
      </c>
      <c r="E40" s="154" t="s">
        <v>450</v>
      </c>
      <c r="F40" s="143" t="s">
        <v>356</v>
      </c>
      <c r="G40" s="143">
        <v>1</v>
      </c>
      <c r="H40" s="143">
        <v>5</v>
      </c>
      <c r="I40" s="159">
        <v>1200</v>
      </c>
      <c r="J40" s="143" t="s">
        <v>257</v>
      </c>
    </row>
    <row r="41" spans="1:10" ht="19.5" customHeight="1" x14ac:dyDescent="0.4">
      <c r="A41" s="143">
        <v>38</v>
      </c>
      <c r="B41" s="153">
        <v>46112</v>
      </c>
      <c r="C41" s="143" t="s">
        <v>273</v>
      </c>
      <c r="D41" s="143" t="s">
        <v>636</v>
      </c>
      <c r="E41" s="154" t="s">
        <v>450</v>
      </c>
      <c r="F41" s="143" t="s">
        <v>356</v>
      </c>
      <c r="G41" s="143">
        <v>1</v>
      </c>
      <c r="H41" s="143">
        <v>5</v>
      </c>
      <c r="I41" s="159">
        <v>92510</v>
      </c>
      <c r="J41" s="143" t="s">
        <v>257</v>
      </c>
    </row>
    <row r="42" spans="1:10" ht="20.100000000000001" customHeight="1" x14ac:dyDescent="0.4">
      <c r="A42" s="143">
        <v>39</v>
      </c>
      <c r="B42" s="153">
        <v>46112</v>
      </c>
      <c r="C42" s="143" t="s">
        <v>273</v>
      </c>
      <c r="D42" s="143" t="s">
        <v>637</v>
      </c>
      <c r="E42" s="154" t="s">
        <v>450</v>
      </c>
      <c r="F42" s="143" t="s">
        <v>356</v>
      </c>
      <c r="G42" s="143">
        <v>1</v>
      </c>
      <c r="H42" s="143">
        <v>5</v>
      </c>
      <c r="I42" s="159">
        <v>16390</v>
      </c>
      <c r="J42" s="143" t="s">
        <v>257</v>
      </c>
    </row>
  </sheetData>
  <autoFilter ref="A3:J42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C11" sqref="C11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93" t="s">
        <v>275</v>
      </c>
      <c r="B1" s="294"/>
      <c r="C1" s="294"/>
      <c r="D1" s="294"/>
      <c r="E1" s="294"/>
      <c r="F1" s="294"/>
      <c r="G1" s="294"/>
      <c r="H1" s="294"/>
      <c r="I1" s="294"/>
      <c r="J1" s="295"/>
    </row>
    <row r="2" spans="1:12" ht="24.9" customHeight="1" x14ac:dyDescent="0.4">
      <c r="A2" s="296" t="s">
        <v>276</v>
      </c>
      <c r="B2" s="296" t="s">
        <v>277</v>
      </c>
      <c r="C2" s="296" t="s">
        <v>110</v>
      </c>
      <c r="D2" s="296" t="s">
        <v>278</v>
      </c>
      <c r="E2" s="296" t="s">
        <v>279</v>
      </c>
      <c r="F2" s="296" t="s">
        <v>280</v>
      </c>
      <c r="G2" s="296" t="s">
        <v>281</v>
      </c>
      <c r="H2" s="296" t="s">
        <v>282</v>
      </c>
      <c r="I2" s="140" t="s">
        <v>283</v>
      </c>
      <c r="J2" s="296" t="s">
        <v>253</v>
      </c>
    </row>
    <row r="3" spans="1:12" ht="24.9" customHeight="1" x14ac:dyDescent="0.4">
      <c r="A3" s="296"/>
      <c r="B3" s="296"/>
      <c r="C3" s="296"/>
      <c r="D3" s="296"/>
      <c r="E3" s="296"/>
      <c r="F3" s="296"/>
      <c r="G3" s="296"/>
      <c r="H3" s="296"/>
      <c r="I3" s="141">
        <f>SUM(I4:I5)</f>
        <v>23686091</v>
      </c>
      <c r="J3" s="296"/>
      <c r="L3" s="142" t="s">
        <v>284</v>
      </c>
    </row>
    <row r="4" spans="1:12" ht="24.9" customHeight="1" x14ac:dyDescent="0.4">
      <c r="A4" s="143">
        <v>1</v>
      </c>
      <c r="B4" s="155">
        <v>46112</v>
      </c>
      <c r="C4" s="143" t="s">
        <v>285</v>
      </c>
      <c r="D4" s="143" t="s">
        <v>286</v>
      </c>
      <c r="E4" s="143" t="s">
        <v>360</v>
      </c>
      <c r="F4" s="143">
        <v>1876</v>
      </c>
      <c r="G4" s="143">
        <v>51</v>
      </c>
      <c r="H4" s="144">
        <v>6181.82</v>
      </c>
      <c r="I4" s="144">
        <v>11597091</v>
      </c>
      <c r="J4" s="143" t="s">
        <v>257</v>
      </c>
      <c r="L4" s="145" t="s">
        <v>287</v>
      </c>
    </row>
    <row r="5" spans="1:12" ht="24.9" customHeight="1" x14ac:dyDescent="0.4">
      <c r="A5" s="143">
        <v>2</v>
      </c>
      <c r="B5" s="155">
        <v>46112</v>
      </c>
      <c r="C5" s="143" t="s">
        <v>285</v>
      </c>
      <c r="D5" s="143" t="s">
        <v>286</v>
      </c>
      <c r="E5" s="143" t="s">
        <v>385</v>
      </c>
      <c r="F5" s="143">
        <v>1727</v>
      </c>
      <c r="G5" s="143">
        <v>52</v>
      </c>
      <c r="H5" s="144">
        <v>7000</v>
      </c>
      <c r="I5" s="144">
        <f>F5*H5</f>
        <v>12089000</v>
      </c>
      <c r="J5" s="143" t="s">
        <v>257</v>
      </c>
      <c r="L5" s="145" t="s">
        <v>288</v>
      </c>
    </row>
    <row r="6" spans="1:12" ht="24.9" customHeight="1" x14ac:dyDescent="0.4">
      <c r="L6" s="145" t="s">
        <v>289</v>
      </c>
    </row>
    <row r="7" spans="1:12" ht="24.9" customHeight="1" x14ac:dyDescent="0.4">
      <c r="L7" s="145" t="s">
        <v>290</v>
      </c>
    </row>
    <row r="8" spans="1:12" ht="24.9" customHeight="1" x14ac:dyDescent="0.4">
      <c r="L8" s="146" t="s">
        <v>291</v>
      </c>
    </row>
    <row r="9" spans="1:12" ht="24.9" customHeight="1" x14ac:dyDescent="0.4">
      <c r="L9" s="146" t="s">
        <v>292</v>
      </c>
    </row>
    <row r="10" spans="1:12" x14ac:dyDescent="0.4">
      <c r="L10" s="146" t="s">
        <v>293</v>
      </c>
    </row>
    <row r="11" spans="1:12" x14ac:dyDescent="0.4">
      <c r="L11" s="146" t="s">
        <v>294</v>
      </c>
    </row>
    <row r="12" spans="1:12" x14ac:dyDescent="0.4">
      <c r="L12" s="142"/>
    </row>
    <row r="13" spans="1:12" x14ac:dyDescent="0.4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8"/>
  <sheetViews>
    <sheetView view="pageBreakPreview" topLeftCell="A2" zoomScale="115" zoomScaleNormal="100" zoomScaleSheetLayoutView="115" workbookViewId="0">
      <selection activeCell="E14" sqref="E14"/>
    </sheetView>
  </sheetViews>
  <sheetFormatPr defaultRowHeight="17.399999999999999" x14ac:dyDescent="0.4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 x14ac:dyDescent="0.4">
      <c r="A1" s="297" t="s">
        <v>296</v>
      </c>
      <c r="B1" s="297"/>
      <c r="C1" s="297"/>
      <c r="D1" s="297"/>
      <c r="E1" s="297"/>
      <c r="F1" s="297"/>
      <c r="G1" s="297"/>
      <c r="H1" s="297"/>
      <c r="I1" s="297"/>
      <c r="J1" s="55"/>
      <c r="K1" s="55"/>
      <c r="L1" s="55"/>
    </row>
    <row r="2" spans="1:15" ht="24.9" customHeight="1" x14ac:dyDescent="0.4">
      <c r="A2" s="296" t="s">
        <v>297</v>
      </c>
      <c r="B2" s="298" t="s">
        <v>298</v>
      </c>
      <c r="C2" s="298" t="s">
        <v>299</v>
      </c>
      <c r="D2" s="299" t="s">
        <v>290</v>
      </c>
      <c r="E2" s="298" t="s">
        <v>291</v>
      </c>
      <c r="F2" s="298" t="s">
        <v>263</v>
      </c>
      <c r="G2" s="300" t="s">
        <v>300</v>
      </c>
      <c r="H2" s="147" t="s">
        <v>301</v>
      </c>
      <c r="I2" s="298" t="s">
        <v>302</v>
      </c>
      <c r="J2" s="55"/>
      <c r="K2" s="55"/>
      <c r="L2" s="55"/>
    </row>
    <row r="3" spans="1:15" ht="24.9" customHeight="1" x14ac:dyDescent="0.4">
      <c r="A3" s="296"/>
      <c r="B3" s="298"/>
      <c r="C3" s="298"/>
      <c r="D3" s="299"/>
      <c r="E3" s="298"/>
      <c r="F3" s="298"/>
      <c r="G3" s="300"/>
      <c r="H3" s="148">
        <f>SUM(H4:H58)</f>
        <v>2561400</v>
      </c>
      <c r="I3" s="298"/>
      <c r="J3" s="55"/>
      <c r="K3" s="142" t="s">
        <v>284</v>
      </c>
      <c r="L3" s="55"/>
      <c r="N3" s="158"/>
      <c r="O3" s="158"/>
    </row>
    <row r="4" spans="1:15" ht="24.9" customHeight="1" x14ac:dyDescent="0.4">
      <c r="A4" s="143">
        <v>1</v>
      </c>
      <c r="B4" s="153">
        <v>46084</v>
      </c>
      <c r="C4" s="143" t="s">
        <v>303</v>
      </c>
      <c r="D4" s="154" t="s">
        <v>640</v>
      </c>
      <c r="E4" s="143" t="s">
        <v>361</v>
      </c>
      <c r="F4" s="143">
        <v>2</v>
      </c>
      <c r="G4" s="144">
        <v>20000</v>
      </c>
      <c r="H4" s="144">
        <f>F4*G4</f>
        <v>40000</v>
      </c>
      <c r="I4" s="144" t="s">
        <v>362</v>
      </c>
      <c r="J4" s="55"/>
      <c r="K4" s="145" t="s">
        <v>287</v>
      </c>
      <c r="L4" s="55"/>
    </row>
    <row r="5" spans="1:15" ht="24.9" customHeight="1" x14ac:dyDescent="0.4">
      <c r="A5" s="143">
        <v>2</v>
      </c>
      <c r="B5" s="153">
        <v>46084</v>
      </c>
      <c r="C5" s="143" t="s">
        <v>303</v>
      </c>
      <c r="D5" s="154" t="s">
        <v>641</v>
      </c>
      <c r="E5" s="143" t="s">
        <v>361</v>
      </c>
      <c r="F5" s="143">
        <v>2</v>
      </c>
      <c r="G5" s="144">
        <v>10000</v>
      </c>
      <c r="H5" s="144">
        <f t="shared" ref="H5:H6" si="0">F5*G5</f>
        <v>20000</v>
      </c>
      <c r="I5" s="144" t="s">
        <v>362</v>
      </c>
      <c r="J5" s="55"/>
      <c r="K5" s="145" t="s">
        <v>288</v>
      </c>
      <c r="L5" s="55"/>
    </row>
    <row r="6" spans="1:15" ht="24.9" customHeight="1" x14ac:dyDescent="0.4">
      <c r="A6" s="143">
        <v>3</v>
      </c>
      <c r="B6" s="153">
        <v>46085</v>
      </c>
      <c r="C6" s="143" t="s">
        <v>303</v>
      </c>
      <c r="D6" s="154" t="s">
        <v>592</v>
      </c>
      <c r="E6" s="143" t="s">
        <v>361</v>
      </c>
      <c r="F6" s="143">
        <v>2</v>
      </c>
      <c r="G6" s="144">
        <v>12000</v>
      </c>
      <c r="H6" s="144">
        <f t="shared" si="0"/>
        <v>24000</v>
      </c>
      <c r="I6" s="144" t="s">
        <v>362</v>
      </c>
      <c r="J6" s="55"/>
      <c r="K6" s="145" t="s">
        <v>289</v>
      </c>
      <c r="L6" s="55"/>
    </row>
    <row r="7" spans="1:15" ht="24.9" customHeight="1" x14ac:dyDescent="0.4">
      <c r="A7" s="143">
        <v>4</v>
      </c>
      <c r="B7" s="153">
        <v>46086</v>
      </c>
      <c r="C7" s="143" t="s">
        <v>303</v>
      </c>
      <c r="D7" s="154" t="s">
        <v>642</v>
      </c>
      <c r="E7" s="143" t="s">
        <v>361</v>
      </c>
      <c r="F7" s="143">
        <v>2</v>
      </c>
      <c r="G7" s="144">
        <v>9500</v>
      </c>
      <c r="H7" s="144">
        <f>F7*G7</f>
        <v>19000</v>
      </c>
      <c r="I7" s="144" t="s">
        <v>362</v>
      </c>
      <c r="J7" s="55"/>
      <c r="K7" s="145" t="s">
        <v>290</v>
      </c>
      <c r="L7" s="55"/>
    </row>
    <row r="8" spans="1:15" ht="24.9" customHeight="1" x14ac:dyDescent="0.4">
      <c r="A8" s="143">
        <v>5</v>
      </c>
      <c r="B8" s="153">
        <v>46086</v>
      </c>
      <c r="C8" s="143" t="s">
        <v>303</v>
      </c>
      <c r="D8" s="154" t="s">
        <v>643</v>
      </c>
      <c r="E8" s="143" t="s">
        <v>361</v>
      </c>
      <c r="F8" s="143">
        <v>2</v>
      </c>
      <c r="G8" s="144">
        <v>9200</v>
      </c>
      <c r="H8" s="144">
        <f t="shared" ref="H8:H9" si="1">F8*G8</f>
        <v>18400</v>
      </c>
      <c r="I8" s="144" t="s">
        <v>362</v>
      </c>
      <c r="J8" s="55"/>
      <c r="K8" s="146" t="s">
        <v>291</v>
      </c>
      <c r="L8" s="55"/>
    </row>
    <row r="9" spans="1:15" ht="24.9" customHeight="1" x14ac:dyDescent="0.4">
      <c r="A9" s="143">
        <v>6</v>
      </c>
      <c r="B9" s="153">
        <v>46086</v>
      </c>
      <c r="C9" s="143" t="s">
        <v>303</v>
      </c>
      <c r="D9" s="154" t="s">
        <v>644</v>
      </c>
      <c r="E9" s="143" t="s">
        <v>361</v>
      </c>
      <c r="F9" s="143">
        <v>10</v>
      </c>
      <c r="G9" s="144">
        <v>2000</v>
      </c>
      <c r="H9" s="144">
        <f t="shared" si="1"/>
        <v>20000</v>
      </c>
      <c r="I9" s="144" t="s">
        <v>362</v>
      </c>
      <c r="J9" s="55"/>
      <c r="K9" s="146" t="s">
        <v>292</v>
      </c>
      <c r="L9" s="55"/>
    </row>
    <row r="10" spans="1:15" ht="24.9" customHeight="1" x14ac:dyDescent="0.4">
      <c r="A10" s="143">
        <v>7</v>
      </c>
      <c r="B10" s="153">
        <v>46086</v>
      </c>
      <c r="C10" s="143" t="s">
        <v>303</v>
      </c>
      <c r="D10" s="154" t="s">
        <v>645</v>
      </c>
      <c r="E10" s="143" t="s">
        <v>361</v>
      </c>
      <c r="F10" s="143">
        <v>2</v>
      </c>
      <c r="G10" s="144">
        <v>30000</v>
      </c>
      <c r="H10" s="144">
        <f>F10*G10</f>
        <v>60000</v>
      </c>
      <c r="I10" s="144" t="s">
        <v>362</v>
      </c>
      <c r="J10" s="55"/>
      <c r="K10" s="146" t="s">
        <v>293</v>
      </c>
      <c r="L10" s="55"/>
    </row>
    <row r="11" spans="1:15" ht="24.9" customHeight="1" x14ac:dyDescent="0.4">
      <c r="A11" s="143">
        <v>8</v>
      </c>
      <c r="B11" s="153">
        <v>46086</v>
      </c>
      <c r="C11" s="143" t="s">
        <v>303</v>
      </c>
      <c r="D11" s="154" t="s">
        <v>586</v>
      </c>
      <c r="E11" s="143" t="s">
        <v>361</v>
      </c>
      <c r="F11" s="143">
        <v>1</v>
      </c>
      <c r="G11" s="144">
        <v>28000</v>
      </c>
      <c r="H11" s="144">
        <f t="shared" ref="H11:H12" si="2">F11*G11</f>
        <v>28000</v>
      </c>
      <c r="I11" s="144" t="s">
        <v>362</v>
      </c>
      <c r="J11" s="55"/>
      <c r="K11" s="146" t="s">
        <v>294</v>
      </c>
      <c r="L11" s="55"/>
    </row>
    <row r="12" spans="1:15" ht="24.9" customHeight="1" x14ac:dyDescent="0.4">
      <c r="A12" s="143">
        <v>9</v>
      </c>
      <c r="B12" s="153">
        <v>46086</v>
      </c>
      <c r="C12" s="143" t="s">
        <v>303</v>
      </c>
      <c r="D12" s="154" t="s">
        <v>587</v>
      </c>
      <c r="E12" s="143" t="s">
        <v>361</v>
      </c>
      <c r="F12" s="143">
        <v>3</v>
      </c>
      <c r="G12" s="144">
        <v>10000</v>
      </c>
      <c r="H12" s="144">
        <f t="shared" si="2"/>
        <v>30000</v>
      </c>
      <c r="I12" s="144" t="s">
        <v>362</v>
      </c>
      <c r="J12" s="55"/>
      <c r="K12" s="142"/>
      <c r="L12" s="55"/>
    </row>
    <row r="13" spans="1:15" ht="24.9" customHeight="1" x14ac:dyDescent="0.4">
      <c r="A13" s="143">
        <v>10</v>
      </c>
      <c r="B13" s="153">
        <v>46086</v>
      </c>
      <c r="C13" s="143" t="s">
        <v>303</v>
      </c>
      <c r="D13" s="154" t="s">
        <v>646</v>
      </c>
      <c r="E13" s="143" t="s">
        <v>361</v>
      </c>
      <c r="F13" s="143">
        <v>2</v>
      </c>
      <c r="G13" s="144">
        <v>12100</v>
      </c>
      <c r="H13" s="144">
        <f>F13*G13</f>
        <v>24200</v>
      </c>
      <c r="I13" s="144" t="s">
        <v>362</v>
      </c>
      <c r="J13" s="55"/>
      <c r="K13" s="55" t="s">
        <v>295</v>
      </c>
      <c r="L13" s="55"/>
    </row>
    <row r="14" spans="1:15" ht="24.9" customHeight="1" x14ac:dyDescent="0.4">
      <c r="A14" s="143">
        <v>11</v>
      </c>
      <c r="B14" s="153">
        <v>46086</v>
      </c>
      <c r="C14" s="143" t="s">
        <v>303</v>
      </c>
      <c r="D14" s="154" t="s">
        <v>647</v>
      </c>
      <c r="E14" s="143" t="s">
        <v>361</v>
      </c>
      <c r="F14" s="143">
        <v>3</v>
      </c>
      <c r="G14" s="144">
        <v>5300</v>
      </c>
      <c r="H14" s="144">
        <f t="shared" ref="H14:H15" si="3">F14*G14</f>
        <v>15900</v>
      </c>
      <c r="I14" s="144" t="s">
        <v>362</v>
      </c>
    </row>
    <row r="15" spans="1:15" ht="24.9" customHeight="1" x14ac:dyDescent="0.4">
      <c r="A15" s="143">
        <v>12</v>
      </c>
      <c r="B15" s="153">
        <v>46086</v>
      </c>
      <c r="C15" s="143" t="s">
        <v>303</v>
      </c>
      <c r="D15" s="154" t="s">
        <v>648</v>
      </c>
      <c r="E15" s="143" t="s">
        <v>361</v>
      </c>
      <c r="F15" s="143">
        <v>2</v>
      </c>
      <c r="G15" s="144">
        <v>10000</v>
      </c>
      <c r="H15" s="144">
        <f t="shared" si="3"/>
        <v>20000</v>
      </c>
      <c r="I15" s="144" t="s">
        <v>362</v>
      </c>
    </row>
    <row r="16" spans="1:15" ht="24.9" customHeight="1" x14ac:dyDescent="0.4">
      <c r="A16" s="143">
        <v>13</v>
      </c>
      <c r="B16" s="153">
        <v>46086</v>
      </c>
      <c r="C16" s="143" t="s">
        <v>303</v>
      </c>
      <c r="D16" s="154" t="s">
        <v>588</v>
      </c>
      <c r="E16" s="143" t="s">
        <v>361</v>
      </c>
      <c r="F16" s="143">
        <v>1</v>
      </c>
      <c r="G16" s="144">
        <v>12000</v>
      </c>
      <c r="H16" s="144">
        <f>F16*G16</f>
        <v>12000</v>
      </c>
      <c r="I16" s="144" t="s">
        <v>362</v>
      </c>
    </row>
    <row r="17" spans="1:12" ht="24.9" customHeight="1" x14ac:dyDescent="0.4">
      <c r="A17" s="143">
        <v>14</v>
      </c>
      <c r="B17" s="153">
        <v>46086</v>
      </c>
      <c r="C17" s="143" t="s">
        <v>303</v>
      </c>
      <c r="D17" s="154" t="s">
        <v>649</v>
      </c>
      <c r="E17" s="143" t="s">
        <v>361</v>
      </c>
      <c r="F17" s="143">
        <v>1</v>
      </c>
      <c r="G17" s="144">
        <v>5700</v>
      </c>
      <c r="H17" s="144">
        <f t="shared" ref="H17:H18" si="4">F17*G17</f>
        <v>5700</v>
      </c>
      <c r="I17" s="144" t="s">
        <v>362</v>
      </c>
    </row>
    <row r="18" spans="1:12" ht="24.9" customHeight="1" x14ac:dyDescent="0.4">
      <c r="A18" s="143">
        <v>15</v>
      </c>
      <c r="B18" s="153">
        <v>46086</v>
      </c>
      <c r="C18" s="143" t="s">
        <v>303</v>
      </c>
      <c r="D18" s="154" t="s">
        <v>650</v>
      </c>
      <c r="E18" s="143" t="s">
        <v>361</v>
      </c>
      <c r="F18" s="143">
        <v>2</v>
      </c>
      <c r="G18" s="144">
        <v>3500</v>
      </c>
      <c r="H18" s="144">
        <f t="shared" si="4"/>
        <v>7000</v>
      </c>
      <c r="I18" s="144" t="s">
        <v>362</v>
      </c>
    </row>
    <row r="19" spans="1:12" ht="24.9" customHeight="1" x14ac:dyDescent="0.4">
      <c r="A19" s="143">
        <v>16</v>
      </c>
      <c r="B19" s="153">
        <v>46086</v>
      </c>
      <c r="C19" s="143" t="s">
        <v>303</v>
      </c>
      <c r="D19" s="154" t="s">
        <v>651</v>
      </c>
      <c r="E19" s="143" t="s">
        <v>361</v>
      </c>
      <c r="F19" s="143">
        <v>5</v>
      </c>
      <c r="G19" s="144">
        <v>5100</v>
      </c>
      <c r="H19" s="144">
        <f>F19*G19</f>
        <v>25500</v>
      </c>
      <c r="I19" s="144" t="s">
        <v>362</v>
      </c>
    </row>
    <row r="20" spans="1:12" ht="24.9" customHeight="1" x14ac:dyDescent="0.4">
      <c r="A20" s="143">
        <v>17</v>
      </c>
      <c r="B20" s="153">
        <v>46086</v>
      </c>
      <c r="C20" s="143" t="s">
        <v>303</v>
      </c>
      <c r="D20" s="154" t="s">
        <v>652</v>
      </c>
      <c r="E20" s="143" t="s">
        <v>361</v>
      </c>
      <c r="F20" s="143">
        <v>2</v>
      </c>
      <c r="G20" s="144">
        <v>18000</v>
      </c>
      <c r="H20" s="144">
        <f t="shared" ref="H20:H23" si="5">F20*G20</f>
        <v>36000</v>
      </c>
      <c r="I20" s="144" t="s">
        <v>362</v>
      </c>
    </row>
    <row r="21" spans="1:12" ht="24.9" customHeight="1" x14ac:dyDescent="0.4">
      <c r="A21" s="143">
        <v>18</v>
      </c>
      <c r="B21" s="153">
        <v>46086</v>
      </c>
      <c r="C21" s="143" t="s">
        <v>303</v>
      </c>
      <c r="D21" s="154" t="s">
        <v>653</v>
      </c>
      <c r="E21" s="143" t="s">
        <v>361</v>
      </c>
      <c r="F21" s="143">
        <v>10</v>
      </c>
      <c r="G21" s="144">
        <v>500</v>
      </c>
      <c r="H21" s="144">
        <f t="shared" si="5"/>
        <v>5000</v>
      </c>
      <c r="I21" s="144" t="s">
        <v>362</v>
      </c>
    </row>
    <row r="22" spans="1:12" ht="24.9" customHeight="1" x14ac:dyDescent="0.4">
      <c r="A22" s="143">
        <v>19</v>
      </c>
      <c r="B22" s="153">
        <v>46086</v>
      </c>
      <c r="C22" s="143" t="s">
        <v>303</v>
      </c>
      <c r="D22" s="154" t="s">
        <v>585</v>
      </c>
      <c r="E22" s="143" t="s">
        <v>361</v>
      </c>
      <c r="F22" s="143">
        <v>5</v>
      </c>
      <c r="G22" s="144">
        <v>19000</v>
      </c>
      <c r="H22" s="144">
        <f t="shared" si="5"/>
        <v>95000</v>
      </c>
      <c r="I22" s="144" t="s">
        <v>362</v>
      </c>
      <c r="J22" s="55"/>
      <c r="K22" s="146"/>
      <c r="L22" s="55"/>
    </row>
    <row r="23" spans="1:12" ht="24.9" customHeight="1" x14ac:dyDescent="0.4">
      <c r="A23" s="143">
        <v>20</v>
      </c>
      <c r="B23" s="153">
        <v>46086</v>
      </c>
      <c r="C23" s="143" t="s">
        <v>303</v>
      </c>
      <c r="D23" s="154" t="s">
        <v>654</v>
      </c>
      <c r="E23" s="143" t="s">
        <v>361</v>
      </c>
      <c r="F23" s="143">
        <v>-3</v>
      </c>
      <c r="G23" s="144">
        <v>9200</v>
      </c>
      <c r="H23" s="144">
        <f t="shared" si="5"/>
        <v>-27600</v>
      </c>
      <c r="I23" s="144" t="s">
        <v>362</v>
      </c>
      <c r="J23" s="55"/>
      <c r="K23" s="146"/>
      <c r="L23" s="55"/>
    </row>
    <row r="24" spans="1:12" ht="24.9" customHeight="1" x14ac:dyDescent="0.4">
      <c r="A24" s="143">
        <v>21</v>
      </c>
      <c r="B24" s="153">
        <v>46086</v>
      </c>
      <c r="C24" s="143" t="s">
        <v>303</v>
      </c>
      <c r="D24" s="154" t="s">
        <v>655</v>
      </c>
      <c r="E24" s="143" t="s">
        <v>361</v>
      </c>
      <c r="F24" s="143">
        <v>20</v>
      </c>
      <c r="G24" s="144">
        <v>600</v>
      </c>
      <c r="H24" s="144">
        <f>F24*G24</f>
        <v>12000</v>
      </c>
      <c r="I24" s="144" t="s">
        <v>362</v>
      </c>
      <c r="J24" s="55"/>
      <c r="K24" s="146"/>
      <c r="L24" s="55"/>
    </row>
    <row r="25" spans="1:12" ht="24.9" customHeight="1" x14ac:dyDescent="0.4">
      <c r="A25" s="143">
        <v>22</v>
      </c>
      <c r="B25" s="153">
        <v>46091</v>
      </c>
      <c r="C25" s="143" t="s">
        <v>303</v>
      </c>
      <c r="D25" s="154" t="s">
        <v>656</v>
      </c>
      <c r="E25" s="143" t="s">
        <v>361</v>
      </c>
      <c r="F25" s="143">
        <v>2</v>
      </c>
      <c r="G25" s="144">
        <v>4100</v>
      </c>
      <c r="H25" s="144">
        <f t="shared" ref="H25:H26" si="6">F25*G25</f>
        <v>8200</v>
      </c>
      <c r="I25" s="144" t="s">
        <v>362</v>
      </c>
      <c r="J25" s="55"/>
      <c r="K25" s="146"/>
      <c r="L25" s="55"/>
    </row>
    <row r="26" spans="1:12" ht="24.9" customHeight="1" x14ac:dyDescent="0.4">
      <c r="A26" s="143">
        <v>23</v>
      </c>
      <c r="B26" s="153">
        <v>46091</v>
      </c>
      <c r="C26" s="143" t="s">
        <v>303</v>
      </c>
      <c r="D26" s="154" t="s">
        <v>590</v>
      </c>
      <c r="E26" s="143" t="s">
        <v>361</v>
      </c>
      <c r="F26" s="143">
        <v>72</v>
      </c>
      <c r="G26" s="144">
        <v>900</v>
      </c>
      <c r="H26" s="144">
        <f t="shared" si="6"/>
        <v>64800</v>
      </c>
      <c r="I26" s="144" t="s">
        <v>362</v>
      </c>
      <c r="J26" s="55"/>
      <c r="K26" s="142"/>
      <c r="L26" s="55"/>
    </row>
    <row r="27" spans="1:12" ht="24.9" customHeight="1" x14ac:dyDescent="0.4">
      <c r="A27" s="143">
        <v>24</v>
      </c>
      <c r="B27" s="153">
        <v>46091</v>
      </c>
      <c r="C27" s="143" t="s">
        <v>303</v>
      </c>
      <c r="D27" s="154" t="s">
        <v>657</v>
      </c>
      <c r="E27" s="143" t="s">
        <v>361</v>
      </c>
      <c r="F27" s="143">
        <v>24</v>
      </c>
      <c r="G27" s="144">
        <v>900</v>
      </c>
      <c r="H27" s="144">
        <f>F27*G27</f>
        <v>21600</v>
      </c>
      <c r="I27" s="144" t="s">
        <v>362</v>
      </c>
      <c r="J27" s="55"/>
      <c r="K27" s="55"/>
      <c r="L27" s="55"/>
    </row>
    <row r="28" spans="1:12" ht="24.9" customHeight="1" x14ac:dyDescent="0.4">
      <c r="A28" s="143">
        <v>25</v>
      </c>
      <c r="B28" s="153">
        <v>46091</v>
      </c>
      <c r="C28" s="143" t="s">
        <v>303</v>
      </c>
      <c r="D28" s="154" t="s">
        <v>658</v>
      </c>
      <c r="E28" s="143" t="s">
        <v>361</v>
      </c>
      <c r="F28" s="143">
        <v>20</v>
      </c>
      <c r="G28" s="144">
        <v>400</v>
      </c>
      <c r="H28" s="144">
        <f t="shared" ref="H28:H29" si="7">F28*G28</f>
        <v>8000</v>
      </c>
      <c r="I28" s="144" t="s">
        <v>362</v>
      </c>
    </row>
    <row r="29" spans="1:12" ht="24.9" customHeight="1" x14ac:dyDescent="0.4">
      <c r="A29" s="143">
        <v>26</v>
      </c>
      <c r="B29" s="153">
        <v>46091</v>
      </c>
      <c r="C29" s="143" t="s">
        <v>303</v>
      </c>
      <c r="D29" s="154" t="s">
        <v>659</v>
      </c>
      <c r="E29" s="143" t="s">
        <v>361</v>
      </c>
      <c r="F29" s="143">
        <v>28</v>
      </c>
      <c r="G29" s="144">
        <v>1100</v>
      </c>
      <c r="H29" s="144">
        <f t="shared" si="7"/>
        <v>30800</v>
      </c>
      <c r="I29" s="144" t="s">
        <v>362</v>
      </c>
    </row>
    <row r="30" spans="1:12" ht="24.9" customHeight="1" x14ac:dyDescent="0.4">
      <c r="A30" s="143">
        <v>27</v>
      </c>
      <c r="B30" s="153">
        <v>46092</v>
      </c>
      <c r="C30" s="143" t="s">
        <v>303</v>
      </c>
      <c r="D30" s="154" t="s">
        <v>591</v>
      </c>
      <c r="E30" s="143" t="s">
        <v>361</v>
      </c>
      <c r="F30" s="143">
        <v>100</v>
      </c>
      <c r="G30" s="144">
        <v>300</v>
      </c>
      <c r="H30" s="144">
        <f>F30*G30</f>
        <v>30000</v>
      </c>
      <c r="I30" s="144" t="s">
        <v>362</v>
      </c>
    </row>
    <row r="31" spans="1:12" ht="24.9" customHeight="1" x14ac:dyDescent="0.4">
      <c r="A31" s="143">
        <v>28</v>
      </c>
      <c r="B31" s="153">
        <v>46092</v>
      </c>
      <c r="C31" s="143" t="s">
        <v>303</v>
      </c>
      <c r="D31" s="154" t="s">
        <v>660</v>
      </c>
      <c r="E31" s="143" t="s">
        <v>361</v>
      </c>
      <c r="F31" s="143">
        <v>1</v>
      </c>
      <c r="G31" s="144">
        <v>199000</v>
      </c>
      <c r="H31" s="144">
        <f t="shared" ref="H31" si="8">F31*G31</f>
        <v>199000</v>
      </c>
      <c r="I31" s="144" t="s">
        <v>362</v>
      </c>
    </row>
    <row r="32" spans="1:12" ht="24.9" customHeight="1" x14ac:dyDescent="0.4">
      <c r="A32" s="143">
        <v>29</v>
      </c>
      <c r="B32" s="153">
        <v>46093</v>
      </c>
      <c r="C32" s="143" t="s">
        <v>303</v>
      </c>
      <c r="D32" s="154" t="s">
        <v>593</v>
      </c>
      <c r="E32" s="143" t="s">
        <v>361</v>
      </c>
      <c r="F32" s="143">
        <v>4</v>
      </c>
      <c r="G32" s="144">
        <v>18000</v>
      </c>
      <c r="H32" s="144">
        <f>F32*G32</f>
        <v>72000</v>
      </c>
      <c r="I32" s="144" t="s">
        <v>362</v>
      </c>
    </row>
    <row r="33" spans="1:9" ht="24.9" customHeight="1" x14ac:dyDescent="0.4">
      <c r="A33" s="143">
        <v>30</v>
      </c>
      <c r="B33" s="153">
        <v>46093</v>
      </c>
      <c r="C33" s="143" t="s">
        <v>303</v>
      </c>
      <c r="D33" s="154" t="s">
        <v>661</v>
      </c>
      <c r="E33" s="143" t="s">
        <v>361</v>
      </c>
      <c r="F33" s="143">
        <v>2</v>
      </c>
      <c r="G33" s="144">
        <v>7300</v>
      </c>
      <c r="H33" s="144">
        <f t="shared" ref="H33:H34" si="9">F33*G33</f>
        <v>14600</v>
      </c>
      <c r="I33" s="144" t="s">
        <v>362</v>
      </c>
    </row>
    <row r="34" spans="1:9" ht="24.9" customHeight="1" x14ac:dyDescent="0.4">
      <c r="A34" s="143">
        <v>31</v>
      </c>
      <c r="B34" s="153">
        <v>46093</v>
      </c>
      <c r="C34" s="143" t="s">
        <v>303</v>
      </c>
      <c r="D34" s="154" t="s">
        <v>662</v>
      </c>
      <c r="E34" s="143" t="s">
        <v>361</v>
      </c>
      <c r="F34" s="143">
        <v>10</v>
      </c>
      <c r="G34" s="144">
        <v>6000</v>
      </c>
      <c r="H34" s="144">
        <f t="shared" si="9"/>
        <v>60000</v>
      </c>
      <c r="I34" s="144" t="s">
        <v>362</v>
      </c>
    </row>
    <row r="35" spans="1:9" ht="24.9" customHeight="1" x14ac:dyDescent="0.4">
      <c r="A35" s="143">
        <v>32</v>
      </c>
      <c r="B35" s="153">
        <v>46093</v>
      </c>
      <c r="C35" s="143" t="s">
        <v>303</v>
      </c>
      <c r="D35" s="154" t="s">
        <v>663</v>
      </c>
      <c r="E35" s="143" t="s">
        <v>361</v>
      </c>
      <c r="F35" s="143">
        <v>10</v>
      </c>
      <c r="G35" s="144">
        <v>1000</v>
      </c>
      <c r="H35" s="144">
        <f>F35*G35</f>
        <v>10000</v>
      </c>
      <c r="I35" s="144" t="s">
        <v>362</v>
      </c>
    </row>
    <row r="36" spans="1:9" ht="24.9" customHeight="1" x14ac:dyDescent="0.4">
      <c r="A36" s="143">
        <v>33</v>
      </c>
      <c r="B36" s="153">
        <v>46093</v>
      </c>
      <c r="C36" s="143" t="s">
        <v>303</v>
      </c>
      <c r="D36" s="154" t="s">
        <v>664</v>
      </c>
      <c r="E36" s="143" t="s">
        <v>361</v>
      </c>
      <c r="F36" s="143">
        <v>9</v>
      </c>
      <c r="G36" s="144">
        <v>1700</v>
      </c>
      <c r="H36" s="144">
        <f t="shared" ref="H36:H37" si="10">F36*G36</f>
        <v>15300</v>
      </c>
      <c r="I36" s="144" t="s">
        <v>362</v>
      </c>
    </row>
    <row r="37" spans="1:9" ht="24.9" customHeight="1" x14ac:dyDescent="0.4">
      <c r="A37" s="143">
        <v>34</v>
      </c>
      <c r="B37" s="153">
        <v>46093</v>
      </c>
      <c r="C37" s="143" t="s">
        <v>303</v>
      </c>
      <c r="D37" s="154" t="s">
        <v>589</v>
      </c>
      <c r="E37" s="143" t="s">
        <v>361</v>
      </c>
      <c r="F37" s="143">
        <v>2</v>
      </c>
      <c r="G37" s="144">
        <v>7000</v>
      </c>
      <c r="H37" s="144">
        <f t="shared" si="10"/>
        <v>14000</v>
      </c>
      <c r="I37" s="144" t="s">
        <v>362</v>
      </c>
    </row>
    <row r="38" spans="1:9" ht="24.9" customHeight="1" x14ac:dyDescent="0.4">
      <c r="A38" s="143">
        <v>35</v>
      </c>
      <c r="B38" s="153">
        <v>46094</v>
      </c>
      <c r="C38" s="143" t="s">
        <v>303</v>
      </c>
      <c r="D38" s="154" t="s">
        <v>642</v>
      </c>
      <c r="E38" s="143" t="s">
        <v>361</v>
      </c>
      <c r="F38" s="143">
        <v>16</v>
      </c>
      <c r="G38" s="144">
        <v>9500</v>
      </c>
      <c r="H38" s="144">
        <f>F38*G38</f>
        <v>152000</v>
      </c>
      <c r="I38" s="144" t="s">
        <v>362</v>
      </c>
    </row>
    <row r="39" spans="1:9" ht="24.9" customHeight="1" x14ac:dyDescent="0.4">
      <c r="A39" s="143">
        <v>36</v>
      </c>
      <c r="B39" s="153">
        <v>46094</v>
      </c>
      <c r="C39" s="143" t="s">
        <v>303</v>
      </c>
      <c r="D39" s="154" t="s">
        <v>643</v>
      </c>
      <c r="E39" s="143" t="s">
        <v>361</v>
      </c>
      <c r="F39" s="143">
        <v>15</v>
      </c>
      <c r="G39" s="144">
        <v>9200</v>
      </c>
      <c r="H39" s="144">
        <f t="shared" ref="H39:H40" si="11">F39*G39</f>
        <v>138000</v>
      </c>
      <c r="I39" s="144" t="s">
        <v>362</v>
      </c>
    </row>
    <row r="40" spans="1:9" ht="24.9" customHeight="1" x14ac:dyDescent="0.4">
      <c r="A40" s="143">
        <v>37</v>
      </c>
      <c r="B40" s="153">
        <v>46094</v>
      </c>
      <c r="C40" s="143" t="s">
        <v>303</v>
      </c>
      <c r="D40" s="154" t="s">
        <v>665</v>
      </c>
      <c r="E40" s="143" t="s">
        <v>361</v>
      </c>
      <c r="F40" s="143">
        <v>2</v>
      </c>
      <c r="G40" s="144">
        <v>31000</v>
      </c>
      <c r="H40" s="144">
        <f t="shared" si="11"/>
        <v>62000</v>
      </c>
      <c r="I40" s="144" t="s">
        <v>362</v>
      </c>
    </row>
    <row r="41" spans="1:9" ht="24.9" customHeight="1" x14ac:dyDescent="0.4">
      <c r="A41" s="143">
        <v>38</v>
      </c>
      <c r="B41" s="153">
        <v>46094</v>
      </c>
      <c r="C41" s="143" t="s">
        <v>303</v>
      </c>
      <c r="D41" s="154" t="s">
        <v>666</v>
      </c>
      <c r="E41" s="143" t="s">
        <v>361</v>
      </c>
      <c r="F41" s="143">
        <v>2</v>
      </c>
      <c r="G41" s="144">
        <v>31000</v>
      </c>
      <c r="H41" s="144">
        <f>F41*G41</f>
        <v>62000</v>
      </c>
      <c r="I41" s="144" t="s">
        <v>362</v>
      </c>
    </row>
    <row r="42" spans="1:9" ht="24.9" customHeight="1" x14ac:dyDescent="0.4">
      <c r="A42" s="143">
        <v>39</v>
      </c>
      <c r="B42" s="153">
        <v>46094</v>
      </c>
      <c r="C42" s="143" t="s">
        <v>303</v>
      </c>
      <c r="D42" s="154" t="s">
        <v>667</v>
      </c>
      <c r="E42" s="143" t="s">
        <v>361</v>
      </c>
      <c r="F42" s="143">
        <v>4</v>
      </c>
      <c r="G42" s="144">
        <v>4100</v>
      </c>
      <c r="H42" s="144">
        <f t="shared" ref="H42:H43" si="12">F42*G42</f>
        <v>16400</v>
      </c>
      <c r="I42" s="144" t="s">
        <v>362</v>
      </c>
    </row>
    <row r="43" spans="1:9" ht="24.9" customHeight="1" x14ac:dyDescent="0.4">
      <c r="A43" s="143">
        <v>40</v>
      </c>
      <c r="B43" s="153">
        <v>46094</v>
      </c>
      <c r="C43" s="143" t="s">
        <v>303</v>
      </c>
      <c r="D43" s="154" t="s">
        <v>668</v>
      </c>
      <c r="E43" s="143" t="s">
        <v>361</v>
      </c>
      <c r="F43" s="143">
        <v>3</v>
      </c>
      <c r="G43" s="144">
        <v>35400</v>
      </c>
      <c r="H43" s="144">
        <f t="shared" si="12"/>
        <v>106200</v>
      </c>
      <c r="I43" s="144" t="s">
        <v>362</v>
      </c>
    </row>
    <row r="44" spans="1:9" ht="24.9" customHeight="1" x14ac:dyDescent="0.4">
      <c r="A44" s="143">
        <v>41</v>
      </c>
      <c r="B44" s="153">
        <v>46097</v>
      </c>
      <c r="C44" s="143" t="s">
        <v>303</v>
      </c>
      <c r="D44" s="154" t="s">
        <v>669</v>
      </c>
      <c r="E44" s="143" t="s">
        <v>361</v>
      </c>
      <c r="F44" s="143">
        <v>6</v>
      </c>
      <c r="G44" s="144">
        <v>5500</v>
      </c>
      <c r="H44" s="144">
        <f>F44*G44</f>
        <v>33000</v>
      </c>
      <c r="I44" s="144" t="s">
        <v>362</v>
      </c>
    </row>
    <row r="45" spans="1:9" ht="24.9" customHeight="1" x14ac:dyDescent="0.4">
      <c r="A45" s="143">
        <v>42</v>
      </c>
      <c r="B45" s="153">
        <v>46097</v>
      </c>
      <c r="C45" s="143" t="s">
        <v>303</v>
      </c>
      <c r="D45" s="154" t="s">
        <v>670</v>
      </c>
      <c r="E45" s="143" t="s">
        <v>361</v>
      </c>
      <c r="F45" s="143">
        <v>10</v>
      </c>
      <c r="G45" s="144">
        <v>1200</v>
      </c>
      <c r="H45" s="144">
        <f t="shared" ref="H45:H46" si="13">F45*G45</f>
        <v>12000</v>
      </c>
      <c r="I45" s="144" t="s">
        <v>362</v>
      </c>
    </row>
    <row r="46" spans="1:9" ht="24.9" customHeight="1" x14ac:dyDescent="0.4">
      <c r="A46" s="143">
        <v>43</v>
      </c>
      <c r="B46" s="153">
        <v>46099</v>
      </c>
      <c r="C46" s="143" t="s">
        <v>303</v>
      </c>
      <c r="D46" s="154" t="s">
        <v>671</v>
      </c>
      <c r="E46" s="143" t="s">
        <v>361</v>
      </c>
      <c r="F46" s="143">
        <v>100</v>
      </c>
      <c r="G46" s="144">
        <v>800</v>
      </c>
      <c r="H46" s="144">
        <f t="shared" si="13"/>
        <v>80000</v>
      </c>
      <c r="I46" s="144" t="s">
        <v>362</v>
      </c>
    </row>
    <row r="47" spans="1:9" ht="24.9" customHeight="1" x14ac:dyDescent="0.4">
      <c r="A47" s="143">
        <v>44</v>
      </c>
      <c r="B47" s="153">
        <v>46099</v>
      </c>
      <c r="C47" s="143" t="s">
        <v>303</v>
      </c>
      <c r="D47" s="154" t="s">
        <v>672</v>
      </c>
      <c r="E47" s="143" t="s">
        <v>361</v>
      </c>
      <c r="F47" s="143">
        <v>60</v>
      </c>
      <c r="G47" s="144">
        <v>4000</v>
      </c>
      <c r="H47" s="144">
        <f>F47*G47</f>
        <v>240000</v>
      </c>
      <c r="I47" s="144" t="s">
        <v>362</v>
      </c>
    </row>
    <row r="48" spans="1:9" ht="24.9" customHeight="1" x14ac:dyDescent="0.4">
      <c r="A48" s="143">
        <v>45</v>
      </c>
      <c r="B48" s="153">
        <v>46104</v>
      </c>
      <c r="C48" s="143" t="s">
        <v>303</v>
      </c>
      <c r="D48" s="154" t="s">
        <v>673</v>
      </c>
      <c r="E48" s="143" t="s">
        <v>361</v>
      </c>
      <c r="F48" s="143">
        <v>5</v>
      </c>
      <c r="G48" s="144">
        <v>3400</v>
      </c>
      <c r="H48" s="144">
        <f t="shared" ref="H48:H51" si="14">F48*G48</f>
        <v>17000</v>
      </c>
      <c r="I48" s="144" t="s">
        <v>362</v>
      </c>
    </row>
    <row r="49" spans="1:9" ht="24.9" customHeight="1" x14ac:dyDescent="0.4">
      <c r="A49" s="143">
        <v>46</v>
      </c>
      <c r="B49" s="153">
        <v>46106</v>
      </c>
      <c r="C49" s="143" t="s">
        <v>303</v>
      </c>
      <c r="D49" s="154" t="s">
        <v>674</v>
      </c>
      <c r="E49" s="143" t="s">
        <v>361</v>
      </c>
      <c r="F49" s="143">
        <v>10</v>
      </c>
      <c r="G49" s="144">
        <v>3600</v>
      </c>
      <c r="H49" s="144">
        <f t="shared" si="14"/>
        <v>36000</v>
      </c>
      <c r="I49" s="144" t="s">
        <v>362</v>
      </c>
    </row>
    <row r="50" spans="1:9" ht="24.9" customHeight="1" x14ac:dyDescent="0.4">
      <c r="A50" s="143">
        <v>47</v>
      </c>
      <c r="B50" s="153">
        <v>46106</v>
      </c>
      <c r="C50" s="143" t="s">
        <v>303</v>
      </c>
      <c r="D50" s="154" t="s">
        <v>675</v>
      </c>
      <c r="E50" s="143" t="s">
        <v>361</v>
      </c>
      <c r="F50" s="143">
        <v>1</v>
      </c>
      <c r="G50" s="144">
        <v>26000</v>
      </c>
      <c r="H50" s="144">
        <f t="shared" si="14"/>
        <v>26000</v>
      </c>
      <c r="I50" s="144" t="s">
        <v>362</v>
      </c>
    </row>
    <row r="51" spans="1:9" ht="24.9" customHeight="1" x14ac:dyDescent="0.4">
      <c r="A51" s="143">
        <v>48</v>
      </c>
      <c r="B51" s="153">
        <v>46106</v>
      </c>
      <c r="C51" s="143" t="s">
        <v>303</v>
      </c>
      <c r="D51" s="154" t="s">
        <v>676</v>
      </c>
      <c r="E51" s="143" t="s">
        <v>361</v>
      </c>
      <c r="F51" s="143">
        <v>1</v>
      </c>
      <c r="G51" s="144">
        <v>23400</v>
      </c>
      <c r="H51" s="144">
        <f t="shared" si="14"/>
        <v>23400</v>
      </c>
      <c r="I51" s="144" t="s">
        <v>362</v>
      </c>
    </row>
    <row r="52" spans="1:9" ht="24.9" customHeight="1" x14ac:dyDescent="0.4">
      <c r="A52" s="143">
        <v>49</v>
      </c>
      <c r="B52" s="153">
        <v>46107</v>
      </c>
      <c r="C52" s="143" t="s">
        <v>303</v>
      </c>
      <c r="D52" s="154" t="s">
        <v>677</v>
      </c>
      <c r="E52" s="143" t="s">
        <v>361</v>
      </c>
      <c r="F52" s="143">
        <v>16</v>
      </c>
      <c r="G52" s="144">
        <v>9000</v>
      </c>
      <c r="H52" s="144">
        <f>F52*G52</f>
        <v>144000</v>
      </c>
      <c r="I52" s="144" t="s">
        <v>362</v>
      </c>
    </row>
    <row r="53" spans="1:9" ht="24.9" customHeight="1" x14ac:dyDescent="0.4">
      <c r="A53" s="143">
        <v>50</v>
      </c>
      <c r="B53" s="153">
        <v>46107</v>
      </c>
      <c r="C53" s="143" t="s">
        <v>303</v>
      </c>
      <c r="D53" s="154" t="s">
        <v>591</v>
      </c>
      <c r="E53" s="143" t="s">
        <v>361</v>
      </c>
      <c r="F53" s="143">
        <v>100</v>
      </c>
      <c r="G53" s="144">
        <v>300</v>
      </c>
      <c r="H53" s="144">
        <f t="shared" ref="H53:H54" si="15">F53*G53</f>
        <v>30000</v>
      </c>
      <c r="I53" s="144" t="s">
        <v>362</v>
      </c>
    </row>
    <row r="54" spans="1:9" ht="24.9" customHeight="1" x14ac:dyDescent="0.4">
      <c r="A54" s="143">
        <v>51</v>
      </c>
      <c r="B54" s="153">
        <v>46107</v>
      </c>
      <c r="C54" s="143" t="s">
        <v>303</v>
      </c>
      <c r="D54" s="154" t="s">
        <v>678</v>
      </c>
      <c r="E54" s="143" t="s">
        <v>361</v>
      </c>
      <c r="F54" s="143">
        <v>20</v>
      </c>
      <c r="G54" s="144">
        <v>1800</v>
      </c>
      <c r="H54" s="144">
        <f t="shared" si="15"/>
        <v>36000</v>
      </c>
      <c r="I54" s="144" t="s">
        <v>362</v>
      </c>
    </row>
    <row r="55" spans="1:9" ht="24.9" customHeight="1" x14ac:dyDescent="0.4">
      <c r="A55" s="143">
        <v>52</v>
      </c>
      <c r="B55" s="153">
        <v>46107</v>
      </c>
      <c r="C55" s="143" t="s">
        <v>303</v>
      </c>
      <c r="D55" s="154" t="s">
        <v>679</v>
      </c>
      <c r="E55" s="143" t="s">
        <v>361</v>
      </c>
      <c r="F55" s="143">
        <v>8</v>
      </c>
      <c r="G55" s="144">
        <v>20000</v>
      </c>
      <c r="H55" s="144">
        <f>F55*G55</f>
        <v>160000</v>
      </c>
      <c r="I55" s="144" t="s">
        <v>362</v>
      </c>
    </row>
    <row r="56" spans="1:9" ht="24.9" customHeight="1" x14ac:dyDescent="0.4">
      <c r="A56" s="143">
        <v>53</v>
      </c>
      <c r="B56" s="153">
        <v>46108</v>
      </c>
      <c r="C56" s="143" t="s">
        <v>303</v>
      </c>
      <c r="D56" s="154" t="s">
        <v>585</v>
      </c>
      <c r="E56" s="143" t="s">
        <v>361</v>
      </c>
      <c r="F56" s="143">
        <v>5</v>
      </c>
      <c r="G56" s="144">
        <v>19000</v>
      </c>
      <c r="H56" s="144">
        <f t="shared" ref="H56:H57" si="16">F56*G56</f>
        <v>95000</v>
      </c>
      <c r="I56" s="144" t="s">
        <v>362</v>
      </c>
    </row>
    <row r="57" spans="1:9" ht="24.9" customHeight="1" x14ac:dyDescent="0.4">
      <c r="A57" s="143">
        <v>54</v>
      </c>
      <c r="B57" s="153">
        <v>46111</v>
      </c>
      <c r="C57" s="143" t="s">
        <v>303</v>
      </c>
      <c r="D57" s="154" t="s">
        <v>592</v>
      </c>
      <c r="E57" s="143" t="s">
        <v>361</v>
      </c>
      <c r="F57" s="143">
        <v>2</v>
      </c>
      <c r="G57" s="144">
        <v>12000</v>
      </c>
      <c r="H57" s="144">
        <f t="shared" si="16"/>
        <v>24000</v>
      </c>
      <c r="I57" s="144" t="s">
        <v>362</v>
      </c>
    </row>
    <row r="58" spans="1:9" ht="24.9" customHeight="1" x14ac:dyDescent="0.4">
      <c r="A58" s="143">
        <v>55</v>
      </c>
      <c r="B58" s="153">
        <v>46111</v>
      </c>
      <c r="C58" s="143" t="s">
        <v>303</v>
      </c>
      <c r="D58" s="154" t="s">
        <v>645</v>
      </c>
      <c r="E58" s="143" t="s">
        <v>361</v>
      </c>
      <c r="F58" s="143">
        <v>1</v>
      </c>
      <c r="G58" s="144">
        <v>30000</v>
      </c>
      <c r="H58" s="144">
        <f>F58*G58</f>
        <v>30000</v>
      </c>
      <c r="I58" s="144" t="s">
        <v>362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01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302"/>
      <c r="C3" s="38" t="s">
        <v>38</v>
      </c>
      <c r="D3" s="38"/>
      <c r="E3" s="38" t="s">
        <v>40</v>
      </c>
    </row>
    <row r="4" spans="2:18" ht="30" customHeight="1" x14ac:dyDescent="0.4">
      <c r="B4" s="302"/>
      <c r="C4" s="38" t="s">
        <v>39</v>
      </c>
      <c r="D4" s="38"/>
      <c r="E4" s="38" t="s">
        <v>40</v>
      </c>
    </row>
    <row r="6" spans="2:18" ht="48.9" customHeight="1" x14ac:dyDescent="0.4">
      <c r="G6" s="301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301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303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304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7.399999999999999" x14ac:dyDescent="0.4"/>
  <sheetData>
    <row r="3" spans="2:3" x14ac:dyDescent="0.4">
      <c r="B3" s="305" t="s">
        <v>55</v>
      </c>
      <c r="C3" s="306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6</vt:i4>
      </vt:variant>
    </vt:vector>
  </HeadingPairs>
  <TitlesOfParts>
    <vt:vector size="19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(03월)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  <vt:lpstr>집계장!Print_Area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2026-04-06T04:58:49Z</cp:lastPrinted>
  <dcterms:created xsi:type="dcterms:W3CDTF">2025-09-12T00:04:15Z</dcterms:created>
  <dcterms:modified xsi:type="dcterms:W3CDTF">2026-04-06T07:32:10Z</dcterms:modified>
</cp:coreProperties>
</file>