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9A841B-B1B5-486D-84A0-337A372A552E}" xr6:coauthVersionLast="37" xr6:coauthVersionMax="37" xr10:uidLastSave="{00000000-0000-0000-0000-000000000000}"/>
  <bookViews>
    <workbookView xWindow="0" yWindow="0" windowWidth="20490" windowHeight="7695" xr2:uid="{A374BC0F-02F7-4F3F-B4A7-263D93DE03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  <c r="K29" i="1" l="1"/>
  <c r="K31" i="1"/>
  <c r="K30" i="1"/>
  <c r="P29" i="1"/>
  <c r="K37" i="1"/>
  <c r="K38" i="1"/>
  <c r="K83" i="1"/>
  <c r="K84" i="1" l="1"/>
  <c r="O78" i="1"/>
  <c r="O77" i="1"/>
  <c r="O76" i="1"/>
  <c r="O75" i="1"/>
  <c r="O74" i="1"/>
  <c r="O73" i="1"/>
  <c r="O72" i="1"/>
  <c r="O71" i="1"/>
  <c r="O70" i="1"/>
  <c r="O69" i="1"/>
  <c r="O68" i="1"/>
  <c r="L29" i="1"/>
  <c r="N78" i="1"/>
  <c r="N77" i="1"/>
  <c r="N76" i="1"/>
  <c r="N75" i="1"/>
  <c r="N74" i="1"/>
  <c r="N73" i="1"/>
  <c r="N72" i="1"/>
  <c r="N71" i="1"/>
  <c r="N70" i="1"/>
  <c r="N69" i="1"/>
  <c r="N68" i="1"/>
  <c r="M78" i="1"/>
  <c r="M77" i="1"/>
  <c r="M76" i="1"/>
  <c r="M75" i="1"/>
  <c r="M74" i="1"/>
  <c r="M73" i="1"/>
  <c r="M72" i="1"/>
  <c r="M71" i="1"/>
  <c r="M70" i="1"/>
  <c r="M69" i="1"/>
  <c r="M68" i="1"/>
  <c r="L78" i="1"/>
  <c r="L77" i="1"/>
  <c r="L76" i="1"/>
  <c r="L75" i="1"/>
  <c r="L74" i="1"/>
  <c r="L73" i="1"/>
  <c r="L72" i="1"/>
  <c r="L71" i="1"/>
  <c r="L70" i="1"/>
  <c r="L69" i="1"/>
  <c r="K93" i="1" l="1"/>
  <c r="K92" i="1"/>
  <c r="K91" i="1"/>
  <c r="K90" i="1"/>
  <c r="K89" i="1"/>
  <c r="K88" i="1"/>
  <c r="K87" i="1"/>
  <c r="K86" i="1"/>
  <c r="K85" i="1"/>
  <c r="N53" i="1"/>
  <c r="N54" i="1"/>
  <c r="N52" i="1"/>
  <c r="M53" i="1"/>
  <c r="M54" i="1"/>
  <c r="M52" i="1"/>
  <c r="L53" i="1"/>
  <c r="K53" i="1"/>
  <c r="K54" i="1"/>
  <c r="L54" i="1"/>
  <c r="K52" i="1"/>
  <c r="L52" i="1"/>
  <c r="J54" i="1"/>
  <c r="J53" i="1"/>
  <c r="J52" i="1"/>
  <c r="E61" i="1"/>
  <c r="F61" i="1"/>
  <c r="D61" i="1"/>
  <c r="E60" i="1"/>
  <c r="D60" i="1"/>
  <c r="D59" i="1"/>
  <c r="D53" i="1"/>
  <c r="E54" i="1"/>
  <c r="D54" i="1"/>
  <c r="K39" i="1"/>
  <c r="D36" i="1"/>
  <c r="G39" i="1"/>
  <c r="N32" i="1" s="1"/>
  <c r="F38" i="1"/>
  <c r="E38" i="1"/>
  <c r="D38" i="1"/>
  <c r="E37" i="1"/>
  <c r="E39" i="1" s="1"/>
  <c r="D37" i="1"/>
  <c r="N29" i="1" l="1"/>
  <c r="N31" i="1"/>
  <c r="L32" i="1"/>
  <c r="L30" i="1"/>
  <c r="L31" i="1"/>
  <c r="D39" i="1"/>
  <c r="K32" i="1" s="1"/>
  <c r="F39" i="1"/>
  <c r="N30" i="1"/>
  <c r="M31" i="1" l="1"/>
  <c r="M29" i="1"/>
  <c r="M30" i="1"/>
  <c r="M32" i="1"/>
  <c r="O32" i="1" s="1"/>
  <c r="P32" i="1" s="1"/>
  <c r="O31" i="1"/>
  <c r="P31" i="1" s="1"/>
  <c r="O30" i="1" l="1"/>
  <c r="P30" i="1" s="1"/>
  <c r="O29" i="1"/>
</calcChain>
</file>

<file path=xl/sharedStrings.xml><?xml version="1.0" encoding="utf-8"?>
<sst xmlns="http://schemas.openxmlformats.org/spreadsheetml/2006/main" count="184" uniqueCount="80">
  <si>
    <t>Nama: Yuninda Intan</t>
  </si>
  <si>
    <t>NIM: 21051214025</t>
  </si>
  <si>
    <t>Kelas: 2021 A</t>
  </si>
  <si>
    <t>Keterangan</t>
  </si>
  <si>
    <t>Kedua elemen sama pentingnya</t>
  </si>
  <si>
    <t>Elemen yang satu sedikit lebih penting daripada elemen yang lainnya</t>
  </si>
  <si>
    <t>Elemen yang satu lebih penting daripada yang lainnya</t>
  </si>
  <si>
    <t>Satu elemen jelas lebih mutlak penting daripada elemen lainnya</t>
  </si>
  <si>
    <t>Satu elemen mutlak penting daripada elemen lainnya</t>
  </si>
  <si>
    <t>Nilai-nilai antara dua nilai pertimbangan-pertimbangan yang berdekatan</t>
  </si>
  <si>
    <t>Skala Penilaian Perbandingan Berpasangan</t>
  </si>
  <si>
    <t>Intensitas Kepentingan</t>
  </si>
  <si>
    <t>2,4,6,8</t>
  </si>
  <si>
    <t>Variabel</t>
  </si>
  <si>
    <t>Nilai Perbandingan</t>
  </si>
  <si>
    <t>Kriteria</t>
  </si>
  <si>
    <t>Pengetahuan</t>
  </si>
  <si>
    <t>Motivasi</t>
  </si>
  <si>
    <t>Komunikasi</t>
  </si>
  <si>
    <t>Disiplin</t>
  </si>
  <si>
    <t>v</t>
  </si>
  <si>
    <t xml:space="preserve"> </t>
  </si>
  <si>
    <t>1/3</t>
  </si>
  <si>
    <t>1/4</t>
  </si>
  <si>
    <t>1/5</t>
  </si>
  <si>
    <t>1/2</t>
  </si>
  <si>
    <t>Matriks Perbandingan Berpasangan</t>
  </si>
  <si>
    <t>Matriks Kriteria</t>
  </si>
  <si>
    <t>Jumlah</t>
  </si>
  <si>
    <t>Normalisasi</t>
  </si>
  <si>
    <t xml:space="preserve">Normalisasi </t>
  </si>
  <si>
    <t>Eigen/Rata-rata</t>
  </si>
  <si>
    <t>Menghitung Perbandingan Berpasangan Antar Kriteria</t>
  </si>
  <si>
    <t>Menentukan Nilai Eigen/Priority Weight</t>
  </si>
  <si>
    <t>RI =</t>
  </si>
  <si>
    <t>ʎ maks =</t>
  </si>
  <si>
    <t>CI =</t>
  </si>
  <si>
    <t>CR =</t>
  </si>
  <si>
    <t>Menentukan nilai eigen maks</t>
  </si>
  <si>
    <t>tabel indeks RI</t>
  </si>
  <si>
    <t xml:space="preserve">Menghitung Nilai Eigen Setiap Hirarki / Menghitung Nilai Masing-Masing Kriteria </t>
  </si>
  <si>
    <t>Pembobotan</t>
  </si>
  <si>
    <t>Sangat Baik</t>
  </si>
  <si>
    <t>Baik</t>
  </si>
  <si>
    <t>Cukup</t>
  </si>
  <si>
    <t>Matriks Hirarki</t>
  </si>
  <si>
    <t>Jumlah Matriks Hirarki</t>
  </si>
  <si>
    <t xml:space="preserve">Jumlah </t>
  </si>
  <si>
    <t>Rata-rata/eigen</t>
  </si>
  <si>
    <t>Menghitung Hasil Seleksi</t>
  </si>
  <si>
    <t>No</t>
  </si>
  <si>
    <t>Nama</t>
  </si>
  <si>
    <t>Iptek (Pengetahuan)</t>
  </si>
  <si>
    <t>Abdul Mimar</t>
  </si>
  <si>
    <t>Arif Samsul</t>
  </si>
  <si>
    <t>Elsa Erlianty</t>
  </si>
  <si>
    <t>Rendi Firmansyah</t>
  </si>
  <si>
    <t>Santi Juliawati</t>
  </si>
  <si>
    <t>Ade Zaenal Mutaqin</t>
  </si>
  <si>
    <t>M. Fitra</t>
  </si>
  <si>
    <t>Gina Rahayu</t>
  </si>
  <si>
    <t>Dede Alamsyah</t>
  </si>
  <si>
    <t>Arif Saepul Rohman</t>
  </si>
  <si>
    <t>Soni Muhammad Sidik</t>
  </si>
  <si>
    <t>Ketentuan Nilai</t>
  </si>
  <si>
    <t>Skala Kriteria</t>
  </si>
  <si>
    <t>Nilai</t>
  </si>
  <si>
    <t>&gt; 80</t>
  </si>
  <si>
    <r>
      <t xml:space="preserve">70 &lt; Baik </t>
    </r>
    <r>
      <rPr>
        <sz val="11"/>
        <color theme="1"/>
        <rFont val="Calibri"/>
        <family val="2"/>
      </rPr>
      <t>≤ 80</t>
    </r>
  </si>
  <si>
    <t>≤ 70</t>
  </si>
  <si>
    <t>Lebih besar dari
80</t>
  </si>
  <si>
    <t>Lebih besar dari
70 dan kurang
dari atau sama
dengan 80</t>
  </si>
  <si>
    <t>Kurang dari 70</t>
  </si>
  <si>
    <t>Hasil Seleksi Calon Teknisi</t>
  </si>
  <si>
    <t>Nilai Eigen Masing-Masing Calon Teknisi</t>
  </si>
  <si>
    <t>Rangking Calon Teknisi Lab</t>
  </si>
  <si>
    <t>0.633</t>
  </si>
  <si>
    <t>Elsa Elianty</t>
  </si>
  <si>
    <t>Ade Zaenal</t>
  </si>
  <si>
    <t>perkalian matrik awal dengan 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</si>
</sst>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2" xfId="0" quotePrefix="1" applyNumberFormat="1" applyBorder="1" applyAlignment="1">
      <alignment horizontal="right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0" fontId="0" fillId="0" borderId="2" xfId="0" applyFill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 applyFill="1" applyBorder="1" applyAlignment="1"/>
    <xf numFmtId="164" fontId="2" fillId="0" borderId="0" xfId="0" applyNumberFormat="1" applyFont="1"/>
    <xf numFmtId="0" fontId="2" fillId="4" borderId="0" xfId="0" applyFon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007F-B8F2-4A61-A58A-192769DF2874}">
  <dimension ref="C2:U101"/>
  <sheetViews>
    <sheetView tabSelected="1" topLeftCell="B38" zoomScale="47" zoomScaleNormal="63" workbookViewId="0">
      <selection activeCell="L69" sqref="L69"/>
    </sheetView>
  </sheetViews>
  <sheetFormatPr defaultRowHeight="15" x14ac:dyDescent="0.25"/>
  <cols>
    <col min="3" max="3" width="14.7109375" bestFit="1" customWidth="1"/>
    <col min="4" max="4" width="21.140625" bestFit="1" customWidth="1"/>
    <col min="5" max="5" width="19.42578125" bestFit="1" customWidth="1"/>
    <col min="6" max="6" width="13.7109375" bestFit="1" customWidth="1"/>
    <col min="7" max="7" width="11.5703125" bestFit="1" customWidth="1"/>
    <col min="8" max="8" width="9.140625" customWidth="1"/>
    <col min="9" max="9" width="11.5703125" bestFit="1" customWidth="1"/>
    <col min="10" max="10" width="20.85546875" bestFit="1" customWidth="1"/>
    <col min="11" max="11" width="22.7109375" bestFit="1" customWidth="1"/>
    <col min="12" max="12" width="21.5703125" bestFit="1" customWidth="1"/>
    <col min="13" max="13" width="12.140625" bestFit="1" customWidth="1"/>
    <col min="14" max="14" width="15" bestFit="1" customWidth="1"/>
    <col min="21" max="21" width="13.28515625" bestFit="1" customWidth="1"/>
  </cols>
  <sheetData>
    <row r="2" spans="3:21" ht="15.75" customHeight="1" x14ac:dyDescent="0.3">
      <c r="C2" s="32" t="s">
        <v>0</v>
      </c>
      <c r="D2" s="32"/>
      <c r="E2" s="32"/>
      <c r="K2" s="30" t="s">
        <v>10</v>
      </c>
      <c r="L2" s="30"/>
      <c r="M2" s="30"/>
      <c r="N2" s="30"/>
      <c r="O2" s="30"/>
      <c r="P2" s="30"/>
      <c r="Q2" s="30"/>
      <c r="R2" s="30"/>
      <c r="S2" s="30"/>
      <c r="T2" s="30"/>
    </row>
    <row r="3" spans="3:21" ht="16.5" customHeight="1" x14ac:dyDescent="0.3">
      <c r="C3" s="32" t="s">
        <v>1</v>
      </c>
      <c r="D3" s="32"/>
      <c r="E3" s="32"/>
      <c r="K3" s="31" t="s">
        <v>11</v>
      </c>
      <c r="L3" s="31"/>
      <c r="M3" s="31" t="s">
        <v>3</v>
      </c>
      <c r="N3" s="31"/>
      <c r="O3" s="31"/>
      <c r="P3" s="31"/>
      <c r="Q3" s="31"/>
      <c r="R3" s="31"/>
      <c r="S3" s="31"/>
      <c r="T3" s="31"/>
    </row>
    <row r="4" spans="3:21" ht="18.75" x14ac:dyDescent="0.3">
      <c r="C4" s="32" t="s">
        <v>2</v>
      </c>
      <c r="D4" s="32"/>
      <c r="E4" s="32"/>
      <c r="K4" s="31">
        <v>1</v>
      </c>
      <c r="L4" s="31"/>
      <c r="M4" s="31" t="s">
        <v>4</v>
      </c>
      <c r="N4" s="31"/>
      <c r="O4" s="31"/>
      <c r="P4" s="31"/>
      <c r="Q4" s="31"/>
      <c r="R4" s="31"/>
      <c r="S4" s="31"/>
      <c r="T4" s="31"/>
    </row>
    <row r="5" spans="3:21" x14ac:dyDescent="0.25">
      <c r="K5" s="31">
        <v>3</v>
      </c>
      <c r="L5" s="31"/>
      <c r="M5" s="31" t="s">
        <v>5</v>
      </c>
      <c r="N5" s="31"/>
      <c r="O5" s="31"/>
      <c r="P5" s="31"/>
      <c r="Q5" s="31"/>
      <c r="R5" s="31"/>
      <c r="S5" s="31"/>
      <c r="T5" s="31"/>
    </row>
    <row r="6" spans="3:21" x14ac:dyDescent="0.25">
      <c r="K6" s="31">
        <v>5</v>
      </c>
      <c r="L6" s="31"/>
      <c r="M6" s="31" t="s">
        <v>6</v>
      </c>
      <c r="N6" s="31"/>
      <c r="O6" s="31"/>
      <c r="P6" s="31"/>
      <c r="Q6" s="31"/>
      <c r="R6" s="31"/>
      <c r="S6" s="31"/>
      <c r="T6" s="31"/>
    </row>
    <row r="7" spans="3:21" x14ac:dyDescent="0.25">
      <c r="K7" s="31">
        <v>7</v>
      </c>
      <c r="L7" s="31"/>
      <c r="M7" s="31" t="s">
        <v>7</v>
      </c>
      <c r="N7" s="31"/>
      <c r="O7" s="31"/>
      <c r="P7" s="31"/>
      <c r="Q7" s="31"/>
      <c r="R7" s="31"/>
      <c r="S7" s="31"/>
      <c r="T7" s="31"/>
    </row>
    <row r="8" spans="3:21" x14ac:dyDescent="0.25">
      <c r="K8" s="31">
        <v>9</v>
      </c>
      <c r="L8" s="31"/>
      <c r="M8" s="31" t="s">
        <v>8</v>
      </c>
      <c r="N8" s="31"/>
      <c r="O8" s="31"/>
      <c r="P8" s="31"/>
      <c r="Q8" s="31"/>
      <c r="R8" s="31"/>
      <c r="S8" s="31"/>
      <c r="T8" s="31"/>
    </row>
    <row r="9" spans="3:21" x14ac:dyDescent="0.25">
      <c r="K9" s="31" t="s">
        <v>12</v>
      </c>
      <c r="L9" s="31"/>
      <c r="M9" s="31" t="s">
        <v>9</v>
      </c>
      <c r="N9" s="31"/>
      <c r="O9" s="31"/>
      <c r="P9" s="31"/>
      <c r="Q9" s="31"/>
      <c r="R9" s="31"/>
      <c r="S9" s="31"/>
      <c r="T9" s="31"/>
    </row>
    <row r="12" spans="3:21" ht="18.75" x14ac:dyDescent="0.3">
      <c r="C12" s="35" t="s">
        <v>32</v>
      </c>
      <c r="D12" s="35"/>
      <c r="E12" s="35"/>
      <c r="F12" s="35"/>
      <c r="G12" s="35"/>
      <c r="H12" s="35"/>
      <c r="I12" s="35"/>
    </row>
    <row r="14" spans="3:21" ht="18.75" x14ac:dyDescent="0.3">
      <c r="D14" s="33" t="s">
        <v>14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3:21" x14ac:dyDescent="0.25">
      <c r="C15" s="29" t="s">
        <v>13</v>
      </c>
      <c r="D15" s="2">
        <v>9</v>
      </c>
      <c r="E15" s="2">
        <v>8</v>
      </c>
      <c r="F15" s="2">
        <v>7</v>
      </c>
      <c r="G15" s="2">
        <v>6</v>
      </c>
      <c r="H15" s="2">
        <v>5</v>
      </c>
      <c r="I15" s="2">
        <v>4</v>
      </c>
      <c r="J15" s="2">
        <v>3</v>
      </c>
      <c r="K15" s="2">
        <v>2</v>
      </c>
      <c r="L15" s="2">
        <v>1</v>
      </c>
      <c r="M15" s="2">
        <v>2</v>
      </c>
      <c r="N15" s="2">
        <v>3</v>
      </c>
      <c r="O15" s="2">
        <v>4</v>
      </c>
      <c r="P15" s="2">
        <v>5</v>
      </c>
      <c r="Q15" s="2">
        <v>6</v>
      </c>
      <c r="R15" s="2">
        <v>7</v>
      </c>
      <c r="S15" s="2">
        <v>8</v>
      </c>
      <c r="T15" s="2">
        <v>9</v>
      </c>
      <c r="U15" s="29" t="s">
        <v>13</v>
      </c>
    </row>
    <row r="16" spans="3:21" x14ac:dyDescent="0.25">
      <c r="C16" s="29"/>
      <c r="D16" s="34" t="s">
        <v>15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29"/>
    </row>
    <row r="17" spans="3:21" x14ac:dyDescent="0.25">
      <c r="C17" s="2" t="s">
        <v>16</v>
      </c>
      <c r="D17" s="2"/>
      <c r="E17" s="2"/>
      <c r="F17" s="2"/>
      <c r="G17" s="2"/>
      <c r="H17" s="2"/>
      <c r="I17" s="2"/>
      <c r="J17" s="2" t="s">
        <v>20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17</v>
      </c>
    </row>
    <row r="18" spans="3:21" x14ac:dyDescent="0.25">
      <c r="C18" s="2" t="s">
        <v>16</v>
      </c>
      <c r="D18" s="2"/>
      <c r="E18" s="2"/>
      <c r="F18" s="2"/>
      <c r="G18" s="2"/>
      <c r="H18" s="2"/>
      <c r="I18" s="2" t="s">
        <v>20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18</v>
      </c>
    </row>
    <row r="19" spans="3:21" x14ac:dyDescent="0.25">
      <c r="C19" s="2" t="s">
        <v>16</v>
      </c>
      <c r="D19" s="2"/>
      <c r="E19" s="2"/>
      <c r="F19" s="2"/>
      <c r="G19" s="2"/>
      <c r="H19" s="2" t="s">
        <v>20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19</v>
      </c>
    </row>
    <row r="20" spans="3:21" x14ac:dyDescent="0.25">
      <c r="C20" s="2" t="s">
        <v>17</v>
      </c>
      <c r="D20" s="2"/>
      <c r="E20" s="2"/>
      <c r="F20" s="2"/>
      <c r="G20" s="2"/>
      <c r="H20" s="2"/>
      <c r="I20" s="2"/>
      <c r="J20" s="2"/>
      <c r="K20" s="2" t="s">
        <v>20</v>
      </c>
      <c r="L20" s="2"/>
      <c r="M20" s="2"/>
      <c r="N20" s="2"/>
      <c r="O20" s="2"/>
      <c r="P20" s="2"/>
      <c r="Q20" s="2"/>
      <c r="R20" s="2"/>
      <c r="S20" s="2"/>
      <c r="T20" s="2"/>
      <c r="U20" s="2" t="s">
        <v>18</v>
      </c>
    </row>
    <row r="21" spans="3:21" x14ac:dyDescent="0.25">
      <c r="C21" s="2" t="s">
        <v>17</v>
      </c>
      <c r="D21" s="2"/>
      <c r="E21" s="2"/>
      <c r="F21" s="2"/>
      <c r="G21" s="2"/>
      <c r="H21" s="2"/>
      <c r="I21" s="2"/>
      <c r="J21" s="2"/>
      <c r="K21" s="2" t="s">
        <v>20</v>
      </c>
      <c r="L21" s="2"/>
      <c r="M21" s="2"/>
      <c r="N21" s="2"/>
      <c r="O21" s="2"/>
      <c r="P21" s="2"/>
      <c r="Q21" s="2"/>
      <c r="R21" s="2"/>
      <c r="S21" s="2"/>
      <c r="T21" s="2"/>
      <c r="U21" s="2" t="s">
        <v>19</v>
      </c>
    </row>
    <row r="22" spans="3:21" x14ac:dyDescent="0.25">
      <c r="C22" s="2" t="s">
        <v>18</v>
      </c>
      <c r="D22" s="2"/>
      <c r="E22" s="2"/>
      <c r="F22" s="2"/>
      <c r="G22" s="2"/>
      <c r="H22" s="2"/>
      <c r="I22" s="2"/>
      <c r="J22" s="2" t="s">
        <v>20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19</v>
      </c>
    </row>
    <row r="25" spans="3:21" ht="18.75" x14ac:dyDescent="0.3">
      <c r="C25" s="30" t="s">
        <v>26</v>
      </c>
      <c r="D25" s="30"/>
      <c r="E25" s="30"/>
      <c r="F25" s="30"/>
      <c r="G25" s="30"/>
      <c r="J25" s="35" t="s">
        <v>33</v>
      </c>
      <c r="K25" s="35"/>
      <c r="L25" s="35"/>
      <c r="M25" s="35"/>
      <c r="N25" s="35"/>
      <c r="O25" s="35"/>
    </row>
    <row r="26" spans="3:21" x14ac:dyDescent="0.25"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</row>
    <row r="27" spans="3:21" ht="18.75" x14ac:dyDescent="0.3">
      <c r="C27" s="2" t="s">
        <v>16</v>
      </c>
      <c r="D27" s="2">
        <v>1</v>
      </c>
      <c r="E27" s="2">
        <v>3</v>
      </c>
      <c r="F27" s="2">
        <v>4</v>
      </c>
      <c r="G27" s="2">
        <v>5</v>
      </c>
      <c r="J27" s="30" t="s">
        <v>30</v>
      </c>
      <c r="K27" s="30"/>
      <c r="L27" s="30"/>
      <c r="M27" s="30"/>
      <c r="N27" s="30"/>
      <c r="O27" s="30"/>
      <c r="P27" s="30"/>
      <c r="Q27" s="30"/>
      <c r="T27" t="s">
        <v>79</v>
      </c>
    </row>
    <row r="28" spans="3:21" x14ac:dyDescent="0.25">
      <c r="C28" s="2" t="s">
        <v>17</v>
      </c>
      <c r="D28" s="4" t="s">
        <v>22</v>
      </c>
      <c r="E28" s="2">
        <v>1</v>
      </c>
      <c r="F28" s="2">
        <v>2</v>
      </c>
      <c r="G28" s="2">
        <v>2</v>
      </c>
      <c r="J28" s="2"/>
      <c r="K28" s="2" t="s">
        <v>16</v>
      </c>
      <c r="L28" s="2" t="s">
        <v>17</v>
      </c>
      <c r="M28" s="2" t="s">
        <v>18</v>
      </c>
      <c r="N28" s="2" t="s">
        <v>19</v>
      </c>
      <c r="O28" s="11" t="s">
        <v>28</v>
      </c>
      <c r="P28" s="40" t="s">
        <v>31</v>
      </c>
      <c r="Q28" s="40"/>
      <c r="R28" s="38"/>
      <c r="S28" s="39"/>
      <c r="T28">
        <v>2.2530000000000001</v>
      </c>
    </row>
    <row r="29" spans="3:21" x14ac:dyDescent="0.25">
      <c r="C29" s="2" t="s">
        <v>18</v>
      </c>
      <c r="D29" s="4" t="s">
        <v>23</v>
      </c>
      <c r="E29" s="4" t="s">
        <v>25</v>
      </c>
      <c r="F29" s="2">
        <v>1</v>
      </c>
      <c r="G29" s="2">
        <v>3</v>
      </c>
      <c r="J29" s="2" t="s">
        <v>16</v>
      </c>
      <c r="K29" s="3">
        <f>D35/D39</f>
        <v>0.56074766355140193</v>
      </c>
      <c r="L29" s="3">
        <f>E35/E39</f>
        <v>0.6</v>
      </c>
      <c r="M29" s="3">
        <f>F35/F39</f>
        <v>0.54545454545454553</v>
      </c>
      <c r="N29" s="3">
        <f>G35/G39</f>
        <v>0.45454545454545453</v>
      </c>
      <c r="O29" s="12">
        <f>SUM(K29:N29)</f>
        <v>2.160747663551402</v>
      </c>
      <c r="P29" s="41">
        <f>O29/4</f>
        <v>0.54018691588785051</v>
      </c>
      <c r="Q29" s="41"/>
      <c r="R29" s="36"/>
      <c r="S29" s="37"/>
      <c r="T29">
        <v>0.88700000000000001</v>
      </c>
    </row>
    <row r="30" spans="3:21" x14ac:dyDescent="0.25">
      <c r="C30" s="2" t="s">
        <v>19</v>
      </c>
      <c r="D30" s="4" t="s">
        <v>24</v>
      </c>
      <c r="E30" s="4" t="s">
        <v>25</v>
      </c>
      <c r="F30" s="4" t="s">
        <v>22</v>
      </c>
      <c r="G30" s="2">
        <v>1</v>
      </c>
      <c r="J30" s="2" t="s">
        <v>17</v>
      </c>
      <c r="K30" s="3">
        <f>D36/D39</f>
        <v>0.18691588785046728</v>
      </c>
      <c r="L30" s="3">
        <f>E36/E39</f>
        <v>0.2</v>
      </c>
      <c r="M30" s="3">
        <f>F36/F39</f>
        <v>0.27272727272727276</v>
      </c>
      <c r="N30" s="3">
        <f>G36/G39</f>
        <v>0.18181818181818182</v>
      </c>
      <c r="O30" s="12">
        <f t="shared" ref="O30:O32" si="0">SUM(K30:N30)</f>
        <v>0.84146134239592185</v>
      </c>
      <c r="P30" s="41">
        <f>O30/4</f>
        <v>0.21036533559898046</v>
      </c>
      <c r="Q30" s="41"/>
      <c r="R30" s="36"/>
      <c r="S30" s="37"/>
      <c r="T30">
        <v>0.66300000000000003</v>
      </c>
    </row>
    <row r="31" spans="3:21" x14ac:dyDescent="0.25">
      <c r="D31" t="s">
        <v>21</v>
      </c>
      <c r="J31" s="2" t="s">
        <v>18</v>
      </c>
      <c r="K31" s="3">
        <f>D37/D39</f>
        <v>0.14018691588785048</v>
      </c>
      <c r="L31" s="3">
        <f>E37/E39</f>
        <v>0.1</v>
      </c>
      <c r="M31" s="3">
        <f>F37/F39</f>
        <v>0.13636363636363638</v>
      </c>
      <c r="N31" s="3">
        <f>G37/G39</f>
        <v>0.27272727272727271</v>
      </c>
      <c r="O31" s="12">
        <f t="shared" si="0"/>
        <v>0.64927782497875963</v>
      </c>
      <c r="P31" s="41">
        <f>O31/4</f>
        <v>0.16231945624468991</v>
      </c>
      <c r="Q31" s="41"/>
      <c r="R31" s="36"/>
      <c r="S31" s="37"/>
      <c r="T31">
        <v>0.35299999999999998</v>
      </c>
    </row>
    <row r="32" spans="3:21" x14ac:dyDescent="0.25">
      <c r="J32" s="2" t="s">
        <v>19</v>
      </c>
      <c r="K32" s="3">
        <f>D38/D39</f>
        <v>0.11214953271028039</v>
      </c>
      <c r="L32" s="3">
        <f>E38/E39</f>
        <v>0.1</v>
      </c>
      <c r="M32" s="3">
        <f>F38/F39</f>
        <v>4.5454545454545456E-2</v>
      </c>
      <c r="N32" s="3">
        <f>G38/G39</f>
        <v>9.0909090909090912E-2</v>
      </c>
      <c r="O32" s="12">
        <f t="shared" si="0"/>
        <v>0.34851316907391672</v>
      </c>
      <c r="P32" s="41">
        <f>O32/4</f>
        <v>8.7128292268479179E-2</v>
      </c>
      <c r="Q32" s="41"/>
      <c r="R32" s="36"/>
      <c r="S32" s="37"/>
      <c r="T32" s="13"/>
    </row>
    <row r="33" spans="3:15" ht="18.75" x14ac:dyDescent="0.3">
      <c r="C33" s="30" t="s">
        <v>27</v>
      </c>
      <c r="D33" s="30"/>
      <c r="E33" s="30"/>
      <c r="F33" s="30"/>
      <c r="G33" s="30"/>
      <c r="J33" s="9"/>
      <c r="K33" s="10"/>
      <c r="L33" s="10"/>
      <c r="M33" s="10"/>
      <c r="N33" s="10"/>
    </row>
    <row r="34" spans="3:15" x14ac:dyDescent="0.25">
      <c r="C34" s="2" t="s">
        <v>15</v>
      </c>
      <c r="D34" s="2" t="s">
        <v>16</v>
      </c>
      <c r="E34" s="2" t="s">
        <v>17</v>
      </c>
      <c r="F34" s="2" t="s">
        <v>18</v>
      </c>
      <c r="G34" s="2" t="s">
        <v>19</v>
      </c>
      <c r="O34" s="8"/>
    </row>
    <row r="35" spans="3:15" ht="18.75" x14ac:dyDescent="0.3">
      <c r="C35" s="2" t="s">
        <v>16</v>
      </c>
      <c r="D35" s="2">
        <v>1</v>
      </c>
      <c r="E35" s="2">
        <v>3</v>
      </c>
      <c r="F35" s="2">
        <v>4</v>
      </c>
      <c r="G35" s="2">
        <v>5</v>
      </c>
      <c r="J35" s="35" t="s">
        <v>38</v>
      </c>
      <c r="K35" s="35"/>
      <c r="L35" s="35"/>
    </row>
    <row r="36" spans="3:15" ht="18.75" x14ac:dyDescent="0.3">
      <c r="C36" s="2" t="s">
        <v>17</v>
      </c>
      <c r="D36" s="3">
        <f>D35/E35</f>
        <v>0.33333333333333331</v>
      </c>
      <c r="E36" s="2">
        <v>1</v>
      </c>
      <c r="F36" s="2">
        <v>2</v>
      </c>
      <c r="G36" s="2">
        <v>2</v>
      </c>
      <c r="J36" s="14" t="s">
        <v>34</v>
      </c>
      <c r="K36" s="16">
        <v>0.9</v>
      </c>
      <c r="L36" t="s">
        <v>39</v>
      </c>
    </row>
    <row r="37" spans="3:15" ht="18.75" x14ac:dyDescent="0.3">
      <c r="C37" s="2" t="s">
        <v>18</v>
      </c>
      <c r="D37" s="3">
        <f>D35/F35</f>
        <v>0.25</v>
      </c>
      <c r="E37" s="3">
        <f>E36/F36</f>
        <v>0.5</v>
      </c>
      <c r="F37" s="2">
        <v>1</v>
      </c>
      <c r="G37" s="2">
        <v>3</v>
      </c>
      <c r="J37" s="14" t="s">
        <v>35</v>
      </c>
      <c r="K37" s="17">
        <f>(D39*P29)+(E39*P30)+(F39*P31)+(G39*P32)</f>
        <v>4.1639139054092329</v>
      </c>
    </row>
    <row r="38" spans="3:15" ht="18.75" x14ac:dyDescent="0.3">
      <c r="C38" s="2" t="s">
        <v>19</v>
      </c>
      <c r="D38" s="3">
        <f>D35/G35</f>
        <v>0.2</v>
      </c>
      <c r="E38" s="3">
        <f>E36/G36</f>
        <v>0.5</v>
      </c>
      <c r="F38" s="3">
        <f>F37/G37</f>
        <v>0.33333333333333331</v>
      </c>
      <c r="G38" s="2">
        <v>1</v>
      </c>
      <c r="J38" s="15" t="s">
        <v>36</v>
      </c>
      <c r="K38" s="18">
        <f>(K37-4)/(4-1)</f>
        <v>5.4637968469744301E-2</v>
      </c>
    </row>
    <row r="39" spans="3:15" ht="18.75" x14ac:dyDescent="0.3">
      <c r="C39" s="5" t="s">
        <v>28</v>
      </c>
      <c r="D39" s="3">
        <f>SUM(D35:D38)</f>
        <v>1.7833333333333332</v>
      </c>
      <c r="E39" s="2">
        <f t="shared" ref="E39:G39" si="1">SUM(E35:E38)</f>
        <v>5</v>
      </c>
      <c r="F39" s="3">
        <f t="shared" si="1"/>
        <v>7.333333333333333</v>
      </c>
      <c r="G39" s="2">
        <f t="shared" si="1"/>
        <v>11</v>
      </c>
      <c r="J39" s="15" t="s">
        <v>37</v>
      </c>
      <c r="K39" s="18">
        <f>K38/K36</f>
        <v>6.0708853855271444E-2</v>
      </c>
    </row>
    <row r="46" spans="3:15" ht="18.75" x14ac:dyDescent="0.3">
      <c r="C46" s="35" t="s">
        <v>40</v>
      </c>
      <c r="D46" s="35"/>
      <c r="E46" s="35"/>
      <c r="F46" s="35"/>
      <c r="G46" s="35"/>
      <c r="H46" s="35"/>
      <c r="I46" s="35"/>
      <c r="J46" s="35"/>
      <c r="K46" s="35"/>
      <c r="L46" s="35"/>
    </row>
    <row r="48" spans="3:15" ht="18.75" x14ac:dyDescent="0.3">
      <c r="C48" s="19" t="s">
        <v>41</v>
      </c>
    </row>
    <row r="50" spans="3:14" ht="18.75" x14ac:dyDescent="0.3">
      <c r="C50" s="33" t="s">
        <v>45</v>
      </c>
      <c r="D50" s="33"/>
      <c r="I50" s="30" t="s">
        <v>29</v>
      </c>
      <c r="J50" s="30"/>
    </row>
    <row r="51" spans="3:14" x14ac:dyDescent="0.25">
      <c r="C51" s="2" t="s">
        <v>15</v>
      </c>
      <c r="D51" s="2" t="s">
        <v>42</v>
      </c>
      <c r="E51" s="2" t="s">
        <v>43</v>
      </c>
      <c r="F51" s="2" t="s">
        <v>44</v>
      </c>
      <c r="I51" s="2" t="s">
        <v>15</v>
      </c>
      <c r="J51" s="2" t="s">
        <v>42</v>
      </c>
      <c r="K51" s="2" t="s">
        <v>43</v>
      </c>
      <c r="L51" s="2" t="s">
        <v>44</v>
      </c>
      <c r="M51" s="5" t="s">
        <v>28</v>
      </c>
      <c r="N51" s="5" t="s">
        <v>48</v>
      </c>
    </row>
    <row r="52" spans="3:14" x14ac:dyDescent="0.25">
      <c r="C52" s="2" t="s">
        <v>42</v>
      </c>
      <c r="D52" s="2">
        <v>1</v>
      </c>
      <c r="E52" s="2">
        <v>3</v>
      </c>
      <c r="F52" s="2">
        <v>5</v>
      </c>
      <c r="I52" s="2" t="s">
        <v>42</v>
      </c>
      <c r="J52" s="3">
        <f>D58/D61</f>
        <v>0.65217391304347827</v>
      </c>
      <c r="K52" s="3">
        <f t="shared" ref="K52:L52" si="2">E58/E61</f>
        <v>0.6923076923076924</v>
      </c>
      <c r="L52" s="3">
        <f t="shared" si="2"/>
        <v>0.55555555555555558</v>
      </c>
      <c r="M52" s="3">
        <f>SUM(J52:L52)</f>
        <v>1.9000371609067261</v>
      </c>
      <c r="N52" s="3">
        <f>M52/3</f>
        <v>0.63334572030224201</v>
      </c>
    </row>
    <row r="53" spans="3:14" x14ac:dyDescent="0.25">
      <c r="C53" s="2" t="s">
        <v>43</v>
      </c>
      <c r="D53" s="3">
        <f>D52/E52</f>
        <v>0.33333333333333331</v>
      </c>
      <c r="E53" s="2">
        <v>1</v>
      </c>
      <c r="F53" s="2">
        <v>3</v>
      </c>
      <c r="I53" s="2" t="s">
        <v>43</v>
      </c>
      <c r="J53" s="3">
        <f>D59/D61</f>
        <v>0.21739130434782608</v>
      </c>
      <c r="K53" s="3">
        <f>E59/E61</f>
        <v>0.23076923076923078</v>
      </c>
      <c r="L53" s="3">
        <f>F59/F61</f>
        <v>0.33333333333333331</v>
      </c>
      <c r="M53" s="3">
        <f t="shared" ref="M53:M54" si="3">SUM(J53:L53)</f>
        <v>0.78149386845039026</v>
      </c>
      <c r="N53" s="3">
        <f t="shared" ref="N53:N54" si="4">M53/3</f>
        <v>0.26049795615013011</v>
      </c>
    </row>
    <row r="54" spans="3:14" x14ac:dyDescent="0.25">
      <c r="C54" s="2" t="s">
        <v>44</v>
      </c>
      <c r="D54" s="3">
        <f>D52/F52</f>
        <v>0.2</v>
      </c>
      <c r="E54" s="2">
        <f>E53/F53</f>
        <v>0.33333333333333331</v>
      </c>
      <c r="F54" s="2">
        <v>1</v>
      </c>
      <c r="I54" s="2" t="s">
        <v>44</v>
      </c>
      <c r="J54" s="3">
        <f>D60/D61</f>
        <v>0.13043478260869568</v>
      </c>
      <c r="K54" s="3">
        <f t="shared" ref="K54:L54" si="5">E60/E61</f>
        <v>7.6923076923076927E-2</v>
      </c>
      <c r="L54" s="3">
        <f t="shared" si="5"/>
        <v>0.1111111111111111</v>
      </c>
      <c r="M54" s="3">
        <f t="shared" si="3"/>
        <v>0.31846897064288371</v>
      </c>
      <c r="N54" s="3">
        <f t="shared" si="4"/>
        <v>0.1061563235476279</v>
      </c>
    </row>
    <row r="56" spans="3:14" ht="18.75" x14ac:dyDescent="0.3">
      <c r="C56" s="33" t="s">
        <v>46</v>
      </c>
      <c r="D56" s="33"/>
    </row>
    <row r="57" spans="3:14" x14ac:dyDescent="0.25">
      <c r="C57" s="2" t="s">
        <v>15</v>
      </c>
      <c r="D57" s="2" t="s">
        <v>42</v>
      </c>
      <c r="E57" s="2" t="s">
        <v>43</v>
      </c>
      <c r="F57" s="2" t="s">
        <v>44</v>
      </c>
    </row>
    <row r="58" spans="3:14" x14ac:dyDescent="0.25">
      <c r="C58" s="2" t="s">
        <v>42</v>
      </c>
      <c r="D58" s="2">
        <v>1</v>
      </c>
      <c r="E58" s="2">
        <v>3</v>
      </c>
      <c r="F58" s="2">
        <v>5</v>
      </c>
    </row>
    <row r="59" spans="3:14" x14ac:dyDescent="0.25">
      <c r="C59" s="2" t="s">
        <v>43</v>
      </c>
      <c r="D59" s="3">
        <f>D58/E58</f>
        <v>0.33333333333333331</v>
      </c>
      <c r="E59" s="2">
        <v>1</v>
      </c>
      <c r="F59" s="2">
        <v>3</v>
      </c>
    </row>
    <row r="60" spans="3:14" x14ac:dyDescent="0.25">
      <c r="C60" s="2" t="s">
        <v>44</v>
      </c>
      <c r="D60" s="3">
        <f>D58/F58</f>
        <v>0.2</v>
      </c>
      <c r="E60" s="2">
        <f>E59/F59</f>
        <v>0.33333333333333331</v>
      </c>
      <c r="F60" s="2">
        <v>1</v>
      </c>
    </row>
    <row r="61" spans="3:14" x14ac:dyDescent="0.25">
      <c r="C61" s="5" t="s">
        <v>47</v>
      </c>
      <c r="D61" s="2">
        <f>SUM(D58:D60)</f>
        <v>1.5333333333333332</v>
      </c>
      <c r="E61" s="2">
        <f t="shared" ref="E61:F61" si="6">SUM(E58:E60)</f>
        <v>4.333333333333333</v>
      </c>
      <c r="F61" s="2">
        <f t="shared" si="6"/>
        <v>9</v>
      </c>
    </row>
    <row r="65" spans="3:16" ht="18.75" x14ac:dyDescent="0.3">
      <c r="C65" s="35" t="s">
        <v>49</v>
      </c>
      <c r="D65" s="35"/>
      <c r="E65" s="35"/>
      <c r="F65" s="35"/>
      <c r="G65" s="35"/>
      <c r="H65" s="35"/>
      <c r="I65" s="35"/>
      <c r="J65" s="35"/>
      <c r="K65" s="35"/>
      <c r="L65" s="35"/>
    </row>
    <row r="67" spans="3:16" ht="18.75" x14ac:dyDescent="0.3">
      <c r="C67" s="30" t="s">
        <v>73</v>
      </c>
      <c r="D67" s="30"/>
      <c r="E67" s="30"/>
      <c r="L67" s="6" t="s">
        <v>52</v>
      </c>
      <c r="M67" s="6" t="s">
        <v>17</v>
      </c>
      <c r="N67" s="6" t="s">
        <v>18</v>
      </c>
      <c r="O67" s="6" t="s">
        <v>19</v>
      </c>
      <c r="P67" s="26"/>
    </row>
    <row r="68" spans="3:16" x14ac:dyDescent="0.25">
      <c r="C68" s="1" t="s">
        <v>50</v>
      </c>
      <c r="D68" s="1" t="s">
        <v>51</v>
      </c>
      <c r="E68" s="1" t="s">
        <v>52</v>
      </c>
      <c r="F68" s="1" t="s">
        <v>17</v>
      </c>
      <c r="G68" s="1" t="s">
        <v>18</v>
      </c>
      <c r="H68" s="1" t="s">
        <v>19</v>
      </c>
      <c r="K68" s="6" t="s">
        <v>53</v>
      </c>
      <c r="L68">
        <f>N54*P29</f>
        <v>5.7344257019185912E-2</v>
      </c>
      <c r="M68">
        <f>N52*P30</f>
        <v>0.13323398500155914</v>
      </c>
      <c r="N68">
        <f>N52*P31</f>
        <v>0.10280433293436138</v>
      </c>
      <c r="O68">
        <f>N53*P32</f>
        <v>2.269674205879001E-2</v>
      </c>
    </row>
    <row r="69" spans="3:16" x14ac:dyDescent="0.25">
      <c r="C69" s="1">
        <v>1</v>
      </c>
      <c r="D69" s="1" t="s">
        <v>53</v>
      </c>
      <c r="E69" s="1">
        <v>70</v>
      </c>
      <c r="F69" s="1">
        <v>90</v>
      </c>
      <c r="G69" s="1">
        <v>90</v>
      </c>
      <c r="H69" s="1">
        <v>80</v>
      </c>
      <c r="K69" s="6" t="s">
        <v>54</v>
      </c>
      <c r="L69">
        <f>N53*P29</f>
        <v>0.14071758752782729</v>
      </c>
      <c r="M69">
        <f>N54*P30</f>
        <v>2.2331610629050695E-2</v>
      </c>
      <c r="N69">
        <f>N54*P31</f>
        <v>1.7231236715186331E-2</v>
      </c>
      <c r="O69">
        <f>N53*P32</f>
        <v>2.269674205879001E-2</v>
      </c>
    </row>
    <row r="70" spans="3:16" x14ac:dyDescent="0.25">
      <c r="C70" s="1">
        <v>2</v>
      </c>
      <c r="D70" s="1" t="s">
        <v>54</v>
      </c>
      <c r="E70" s="1">
        <v>80</v>
      </c>
      <c r="F70" s="1">
        <v>70</v>
      </c>
      <c r="G70" s="1">
        <v>70</v>
      </c>
      <c r="H70" s="1">
        <v>80</v>
      </c>
      <c r="K70" s="6" t="s">
        <v>55</v>
      </c>
      <c r="L70">
        <f>N54*P29</f>
        <v>5.7344257019185912E-2</v>
      </c>
      <c r="M70">
        <f>N54*P30</f>
        <v>2.2331610629050695E-2</v>
      </c>
      <c r="N70">
        <f>N53*P31</f>
        <v>4.2283886595142192E-2</v>
      </c>
      <c r="O70">
        <f>N53*P32</f>
        <v>2.269674205879001E-2</v>
      </c>
    </row>
    <row r="71" spans="3:16" x14ac:dyDescent="0.25">
      <c r="C71" s="1">
        <v>3</v>
      </c>
      <c r="D71" s="1" t="s">
        <v>55</v>
      </c>
      <c r="E71" s="1">
        <v>70</v>
      </c>
      <c r="F71" s="1">
        <v>70</v>
      </c>
      <c r="G71" s="1">
        <v>75</v>
      </c>
      <c r="H71" s="1">
        <v>80</v>
      </c>
      <c r="K71" s="6" t="s">
        <v>56</v>
      </c>
      <c r="L71">
        <f>N53*P29</f>
        <v>0.14071758752782729</v>
      </c>
      <c r="M71">
        <f>N54*P30</f>
        <v>2.2331610629050695E-2</v>
      </c>
      <c r="N71">
        <f>N54*P31</f>
        <v>1.7231236715186331E-2</v>
      </c>
      <c r="O71">
        <f>N53*P32</f>
        <v>2.269674205879001E-2</v>
      </c>
    </row>
    <row r="72" spans="3:16" x14ac:dyDescent="0.25">
      <c r="C72" s="1">
        <v>4</v>
      </c>
      <c r="D72" s="1" t="s">
        <v>56</v>
      </c>
      <c r="E72" s="1">
        <v>80</v>
      </c>
      <c r="F72" s="1">
        <v>60</v>
      </c>
      <c r="G72" s="1">
        <v>70</v>
      </c>
      <c r="H72" s="1">
        <v>75</v>
      </c>
      <c r="K72" s="6" t="s">
        <v>57</v>
      </c>
      <c r="L72">
        <f>N54*P29</f>
        <v>5.7344257019185912E-2</v>
      </c>
      <c r="M72">
        <f>N54*P30</f>
        <v>2.2331610629050695E-2</v>
      </c>
      <c r="N72">
        <f>N53*P31</f>
        <v>4.2283886595142192E-2</v>
      </c>
      <c r="O72">
        <f>N53*P32</f>
        <v>2.269674205879001E-2</v>
      </c>
    </row>
    <row r="73" spans="3:16" x14ac:dyDescent="0.25">
      <c r="C73" s="1">
        <v>5</v>
      </c>
      <c r="D73" s="1" t="s">
        <v>57</v>
      </c>
      <c r="E73" s="1">
        <v>70</v>
      </c>
      <c r="F73" s="1">
        <v>70</v>
      </c>
      <c r="G73" s="1">
        <v>75</v>
      </c>
      <c r="H73" s="1">
        <v>80</v>
      </c>
      <c r="K73" s="6" t="s">
        <v>58</v>
      </c>
      <c r="L73">
        <f>N54*P29</f>
        <v>5.7344257019185912E-2</v>
      </c>
      <c r="M73">
        <f>N54*P30</f>
        <v>2.2331610629050695E-2</v>
      </c>
      <c r="N73">
        <f>N54*P31</f>
        <v>1.7231236715186331E-2</v>
      </c>
      <c r="O73">
        <f>N54*P32</f>
        <v>9.2492191842049615E-3</v>
      </c>
    </row>
    <row r="74" spans="3:16" x14ac:dyDescent="0.25">
      <c r="C74" s="1">
        <v>6</v>
      </c>
      <c r="D74" s="1" t="s">
        <v>58</v>
      </c>
      <c r="E74" s="1">
        <v>65</v>
      </c>
      <c r="F74" s="1">
        <v>70</v>
      </c>
      <c r="G74" s="1">
        <v>65</v>
      </c>
      <c r="H74" s="1">
        <v>70</v>
      </c>
      <c r="K74" s="6" t="s">
        <v>59</v>
      </c>
      <c r="L74">
        <f>N52*P29</f>
        <v>0.34212507134083731</v>
      </c>
      <c r="M74">
        <f>N52*P30</f>
        <v>0.13323398500155914</v>
      </c>
      <c r="N74">
        <f>N52*P31</f>
        <v>0.10280433293436138</v>
      </c>
      <c r="O74">
        <f>N53*P32</f>
        <v>2.269674205879001E-2</v>
      </c>
    </row>
    <row r="75" spans="3:16" x14ac:dyDescent="0.25">
      <c r="C75" s="1">
        <v>7</v>
      </c>
      <c r="D75" s="1" t="s">
        <v>59</v>
      </c>
      <c r="E75" s="1">
        <v>90</v>
      </c>
      <c r="F75" s="1">
        <v>90</v>
      </c>
      <c r="G75" s="1">
        <v>90</v>
      </c>
      <c r="H75" s="1">
        <v>80</v>
      </c>
      <c r="K75" s="6" t="s">
        <v>60</v>
      </c>
      <c r="L75">
        <f>N52*P29</f>
        <v>0.34212507134083731</v>
      </c>
      <c r="M75">
        <f>N52*P30</f>
        <v>0.13323398500155914</v>
      </c>
      <c r="N75">
        <f>N53*P31</f>
        <v>4.2283886595142192E-2</v>
      </c>
      <c r="O75">
        <f>N53*P32</f>
        <v>2.269674205879001E-2</v>
      </c>
    </row>
    <row r="76" spans="3:16" x14ac:dyDescent="0.25">
      <c r="C76" s="1">
        <v>8</v>
      </c>
      <c r="D76" s="1" t="s">
        <v>60</v>
      </c>
      <c r="E76" s="1">
        <v>95</v>
      </c>
      <c r="F76" s="1">
        <v>85</v>
      </c>
      <c r="G76" s="1">
        <v>80</v>
      </c>
      <c r="H76" s="1">
        <v>80</v>
      </c>
      <c r="K76" s="6" t="s">
        <v>61</v>
      </c>
      <c r="L76">
        <f>N52*P29</f>
        <v>0.34212507134083731</v>
      </c>
      <c r="M76">
        <f>N52*P30</f>
        <v>0.13323398500155914</v>
      </c>
      <c r="N76">
        <f>N52*P31</f>
        <v>0.10280433293436138</v>
      </c>
      <c r="O76">
        <f>N52*P32</f>
        <v>5.5182331025484206E-2</v>
      </c>
    </row>
    <row r="77" spans="3:16" x14ac:dyDescent="0.25">
      <c r="C77" s="1">
        <v>9</v>
      </c>
      <c r="D77" s="1" t="s">
        <v>61</v>
      </c>
      <c r="E77" s="1">
        <v>90</v>
      </c>
      <c r="F77" s="1">
        <v>90</v>
      </c>
      <c r="G77" s="1">
        <v>90</v>
      </c>
      <c r="H77" s="1">
        <v>85</v>
      </c>
      <c r="K77" s="6" t="s">
        <v>62</v>
      </c>
      <c r="L77">
        <f>N52*P29</f>
        <v>0.34212507134083731</v>
      </c>
      <c r="M77">
        <f>N52*P30</f>
        <v>0.13323398500155914</v>
      </c>
      <c r="N77">
        <f>N54*P31</f>
        <v>1.7231236715186331E-2</v>
      </c>
      <c r="O77">
        <f>N53*P32</f>
        <v>2.269674205879001E-2</v>
      </c>
    </row>
    <row r="78" spans="3:16" x14ac:dyDescent="0.25">
      <c r="C78" s="1">
        <v>10</v>
      </c>
      <c r="D78" s="1" t="s">
        <v>62</v>
      </c>
      <c r="E78" s="1">
        <v>90</v>
      </c>
      <c r="F78" s="1">
        <v>85</v>
      </c>
      <c r="G78" s="1">
        <v>70</v>
      </c>
      <c r="H78" s="1">
        <v>80</v>
      </c>
      <c r="K78" s="6" t="s">
        <v>63</v>
      </c>
      <c r="L78">
        <f>N53*P29</f>
        <v>0.14071758752782729</v>
      </c>
      <c r="M78">
        <f>N52*P30</f>
        <v>0.13323398500155914</v>
      </c>
      <c r="N78">
        <f>N52*P31</f>
        <v>0.10280433293436138</v>
      </c>
      <c r="O78">
        <f>N52*P32</f>
        <v>5.5182331025484206E-2</v>
      </c>
    </row>
    <row r="79" spans="3:16" x14ac:dyDescent="0.25">
      <c r="C79" s="1">
        <v>11</v>
      </c>
      <c r="D79" s="1" t="s">
        <v>63</v>
      </c>
      <c r="E79" s="1">
        <v>80</v>
      </c>
      <c r="F79" s="1">
        <v>90</v>
      </c>
      <c r="G79" s="1">
        <v>90</v>
      </c>
      <c r="H79" s="1">
        <v>85</v>
      </c>
    </row>
    <row r="81" spans="3:12" ht="18.75" x14ac:dyDescent="0.3">
      <c r="C81" s="30" t="s">
        <v>64</v>
      </c>
      <c r="D81" s="30"/>
      <c r="I81" s="33" t="s">
        <v>74</v>
      </c>
      <c r="J81" s="33"/>
      <c r="K81" s="33"/>
      <c r="L81" s="33"/>
    </row>
    <row r="82" spans="3:12" x14ac:dyDescent="0.25">
      <c r="C82" s="20" t="s">
        <v>65</v>
      </c>
      <c r="D82" s="20" t="s">
        <v>66</v>
      </c>
      <c r="E82" s="20" t="s">
        <v>3</v>
      </c>
      <c r="I82" s="7"/>
      <c r="J82" s="7"/>
    </row>
    <row r="83" spans="3:12" ht="30" x14ac:dyDescent="0.25">
      <c r="C83" s="20" t="s">
        <v>42</v>
      </c>
      <c r="D83" s="20" t="s">
        <v>67</v>
      </c>
      <c r="E83" s="21" t="s">
        <v>70</v>
      </c>
      <c r="I83" s="7">
        <v>1</v>
      </c>
      <c r="J83" s="7" t="s">
        <v>53</v>
      </c>
      <c r="K83" s="8">
        <f>(N54*P29)+(N52*P30)+(N52*P31)+(N53*P32)</f>
        <v>0.31607931701389647</v>
      </c>
    </row>
    <row r="84" spans="3:12" ht="60" x14ac:dyDescent="0.25">
      <c r="C84" s="20" t="s">
        <v>43</v>
      </c>
      <c r="D84" s="20" t="s">
        <v>68</v>
      </c>
      <c r="E84" s="21" t="s">
        <v>71</v>
      </c>
      <c r="I84" s="7">
        <v>2</v>
      </c>
      <c r="J84" s="7" t="s">
        <v>54</v>
      </c>
      <c r="K84" s="8">
        <f>(N53*P29)+(N54*P30)+(N54*P31)+(N53*P32)</f>
        <v>0.20297717693085435</v>
      </c>
    </row>
    <row r="85" spans="3:12" x14ac:dyDescent="0.25">
      <c r="C85" s="20" t="s">
        <v>44</v>
      </c>
      <c r="D85" s="20" t="s">
        <v>69</v>
      </c>
      <c r="E85" s="20" t="s">
        <v>72</v>
      </c>
      <c r="I85" s="7">
        <v>3</v>
      </c>
      <c r="J85" s="7" t="s">
        <v>55</v>
      </c>
      <c r="K85" s="8">
        <f>(N54*P29)+(N54*P30)+(N53*P31)+(N53*P32)</f>
        <v>0.14465649630216881</v>
      </c>
    </row>
    <row r="86" spans="3:12" x14ac:dyDescent="0.25">
      <c r="I86" s="7">
        <v>4</v>
      </c>
      <c r="J86" s="7" t="s">
        <v>56</v>
      </c>
      <c r="K86" s="8">
        <f>(N53*P29)+(N54*P30)+(N54*P31)+(N53*P32)</f>
        <v>0.20297717693085435</v>
      </c>
    </row>
    <row r="87" spans="3:12" x14ac:dyDescent="0.25">
      <c r="I87" s="7">
        <v>5</v>
      </c>
      <c r="J87" s="7" t="s">
        <v>57</v>
      </c>
      <c r="K87" s="8">
        <f>(N54*P29)+(N54*P30)+(N53*P31)+(N53*P32)</f>
        <v>0.14465649630216881</v>
      </c>
    </row>
    <row r="88" spans="3:12" x14ac:dyDescent="0.25">
      <c r="I88" s="7">
        <v>6</v>
      </c>
      <c r="J88" s="7" t="s">
        <v>58</v>
      </c>
      <c r="K88" s="8">
        <f>(N54*P29)+(N54*P30)+(N54*P31)+(N54*P32)</f>
        <v>0.10615632354762791</v>
      </c>
    </row>
    <row r="89" spans="3:12" ht="18.75" x14ac:dyDescent="0.3">
      <c r="C89" s="42" t="s">
        <v>75</v>
      </c>
      <c r="D89" s="42"/>
      <c r="E89" s="42"/>
      <c r="I89" s="7">
        <v>7</v>
      </c>
      <c r="J89" s="7" t="s">
        <v>59</v>
      </c>
      <c r="K89" s="8">
        <f>(N52*P29)+(N52*P30)+(N52*P31)+(N53*P32)</f>
        <v>0.60086013133554783</v>
      </c>
    </row>
    <row r="90" spans="3:12" x14ac:dyDescent="0.25">
      <c r="I90" s="7">
        <v>8</v>
      </c>
      <c r="J90" s="7" t="s">
        <v>60</v>
      </c>
      <c r="K90" s="8">
        <f>(N52*P29)+(N52*P30)+(N53*P31)+(N53*P32)</f>
        <v>0.54033968499632867</v>
      </c>
    </row>
    <row r="91" spans="3:12" x14ac:dyDescent="0.25">
      <c r="C91" s="23">
        <v>1</v>
      </c>
      <c r="D91" s="22" t="s">
        <v>61</v>
      </c>
      <c r="E91" s="24" t="s">
        <v>76</v>
      </c>
      <c r="I91" s="7">
        <v>9</v>
      </c>
      <c r="J91" s="7" t="s">
        <v>61</v>
      </c>
      <c r="K91" s="8">
        <f>(N52*P29)+(N52*P30)+(N52*P31)+(N52*P32)</f>
        <v>0.63334572030224201</v>
      </c>
    </row>
    <row r="92" spans="3:12" x14ac:dyDescent="0.25">
      <c r="C92" s="23">
        <v>2</v>
      </c>
      <c r="D92" s="23" t="s">
        <v>59</v>
      </c>
      <c r="E92" s="23">
        <v>0.60099999999999998</v>
      </c>
      <c r="I92" s="7">
        <v>10</v>
      </c>
      <c r="J92" s="7" t="s">
        <v>62</v>
      </c>
      <c r="K92" s="8">
        <f>(N52*P29)+(N52*P30)+(N54*P31)+(N53*P32)</f>
        <v>0.51528703511637275</v>
      </c>
    </row>
    <row r="93" spans="3:12" x14ac:dyDescent="0.25">
      <c r="C93" s="23">
        <v>3</v>
      </c>
      <c r="D93" s="23" t="s">
        <v>60</v>
      </c>
      <c r="E93" s="24">
        <v>0.54</v>
      </c>
      <c r="I93" s="7">
        <v>11</v>
      </c>
      <c r="J93" s="7" t="s">
        <v>63</v>
      </c>
      <c r="K93" s="8">
        <f>(N53*P29)+(N52*P30)+(N52*P31)+(N52*P32)</f>
        <v>0.43193823648923196</v>
      </c>
    </row>
    <row r="94" spans="3:12" x14ac:dyDescent="0.25">
      <c r="C94" s="23">
        <v>4</v>
      </c>
      <c r="D94" s="22" t="s">
        <v>62</v>
      </c>
      <c r="E94" s="23">
        <v>0.51500000000000001</v>
      </c>
    </row>
    <row r="95" spans="3:12" x14ac:dyDescent="0.25">
      <c r="C95" s="23">
        <v>5</v>
      </c>
      <c r="D95" s="22" t="s">
        <v>63</v>
      </c>
      <c r="E95" s="24">
        <v>0.432</v>
      </c>
    </row>
    <row r="96" spans="3:12" x14ac:dyDescent="0.25">
      <c r="C96" s="25">
        <v>6</v>
      </c>
      <c r="D96" s="27" t="s">
        <v>53</v>
      </c>
      <c r="E96" s="28">
        <v>0.316</v>
      </c>
    </row>
    <row r="97" spans="3:5" x14ac:dyDescent="0.25">
      <c r="C97" s="23">
        <v>7</v>
      </c>
      <c r="D97" s="27" t="s">
        <v>54</v>
      </c>
      <c r="E97" s="25">
        <v>0.20300000000000001</v>
      </c>
    </row>
    <row r="98" spans="3:5" x14ac:dyDescent="0.25">
      <c r="C98" s="23">
        <v>8</v>
      </c>
      <c r="D98" s="27" t="s">
        <v>56</v>
      </c>
      <c r="E98" s="25">
        <v>0.20300000000000001</v>
      </c>
    </row>
    <row r="99" spans="3:5" x14ac:dyDescent="0.25">
      <c r="C99" s="23">
        <v>9</v>
      </c>
      <c r="D99" s="27" t="s">
        <v>77</v>
      </c>
      <c r="E99" s="25">
        <v>0.14499999999999999</v>
      </c>
    </row>
    <row r="100" spans="3:5" x14ac:dyDescent="0.25">
      <c r="C100" s="23">
        <v>10</v>
      </c>
      <c r="D100" s="27" t="s">
        <v>57</v>
      </c>
      <c r="E100" s="25">
        <v>0.14499999999999999</v>
      </c>
    </row>
    <row r="101" spans="3:5" x14ac:dyDescent="0.25">
      <c r="C101" s="23">
        <v>11</v>
      </c>
      <c r="D101" s="27" t="s">
        <v>78</v>
      </c>
      <c r="E101" s="25">
        <v>0.106</v>
      </c>
    </row>
  </sheetData>
  <mergeCells count="47">
    <mergeCell ref="C89:E89"/>
    <mergeCell ref="C81:D81"/>
    <mergeCell ref="C67:E67"/>
    <mergeCell ref="C65:L65"/>
    <mergeCell ref="C46:L46"/>
    <mergeCell ref="I81:L81"/>
    <mergeCell ref="C50:D50"/>
    <mergeCell ref="C56:D56"/>
    <mergeCell ref="I50:J50"/>
    <mergeCell ref="J35:L35"/>
    <mergeCell ref="J25:O25"/>
    <mergeCell ref="P28:Q28"/>
    <mergeCell ref="P29:Q29"/>
    <mergeCell ref="P30:Q30"/>
    <mergeCell ref="P31:Q31"/>
    <mergeCell ref="P32:Q32"/>
    <mergeCell ref="J27:Q27"/>
    <mergeCell ref="K2:T2"/>
    <mergeCell ref="C12:I12"/>
    <mergeCell ref="C2:E2"/>
    <mergeCell ref="R31:S31"/>
    <mergeCell ref="R32:S32"/>
    <mergeCell ref="R28:S28"/>
    <mergeCell ref="R29:S29"/>
    <mergeCell ref="R30:S30"/>
    <mergeCell ref="C33:G33"/>
    <mergeCell ref="K3:L3"/>
    <mergeCell ref="K4:L4"/>
    <mergeCell ref="K5:L5"/>
    <mergeCell ref="K6:L6"/>
    <mergeCell ref="K7:L7"/>
    <mergeCell ref="K8:L8"/>
    <mergeCell ref="K9:L9"/>
    <mergeCell ref="D16:T16"/>
    <mergeCell ref="C15:C16"/>
    <mergeCell ref="M7:T7"/>
    <mergeCell ref="M8:T8"/>
    <mergeCell ref="M9:T9"/>
    <mergeCell ref="U15:U16"/>
    <mergeCell ref="C25:G25"/>
    <mergeCell ref="M3:T3"/>
    <mergeCell ref="M4:T4"/>
    <mergeCell ref="M5:T5"/>
    <mergeCell ref="M6:T6"/>
    <mergeCell ref="C3:E3"/>
    <mergeCell ref="C4:E4"/>
    <mergeCell ref="D14:T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2023-09-15T17:28:37Z</dcterms:created>
  <dcterms:modified xsi:type="dcterms:W3CDTF">2023-10-03T07:41:19Z</dcterms:modified>
</cp:coreProperties>
</file>