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A3F2E73-89DA-4AC6-8A55-FA5E37DE54B6}" xr6:coauthVersionLast="37" xr6:coauthVersionMax="37" xr10:uidLastSave="{00000000-0000-0000-0000-000000000000}"/>
  <bookViews>
    <workbookView xWindow="0" yWindow="0" windowWidth="15345" windowHeight="4470" xr2:uid="{7E5A7E0F-6A9E-47FC-B2B5-401C7381ACE5}"/>
  </bookViews>
  <sheets>
    <sheet name=" AHP Fuzzy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" i="1" l="1"/>
  <c r="K89" i="1"/>
  <c r="K87" i="1"/>
  <c r="K86" i="1"/>
  <c r="K85" i="1"/>
  <c r="K84" i="1"/>
  <c r="K83" i="1"/>
  <c r="K88" i="1"/>
  <c r="K82" i="1"/>
  <c r="K81" i="1"/>
  <c r="K80" i="1"/>
  <c r="F59" i="1"/>
  <c r="F58" i="1"/>
  <c r="F48" i="1"/>
  <c r="F47" i="1"/>
  <c r="F72" i="1"/>
  <c r="F71" i="1"/>
  <c r="F70" i="1"/>
  <c r="F69" i="1"/>
  <c r="F68" i="1"/>
  <c r="U65" i="1"/>
  <c r="S49" i="1"/>
  <c r="S51" i="1"/>
  <c r="R51" i="1"/>
  <c r="Q51" i="1"/>
  <c r="Q50" i="1"/>
  <c r="Q49" i="1"/>
  <c r="H61" i="1"/>
  <c r="H60" i="1"/>
  <c r="H59" i="1"/>
  <c r="H58" i="1"/>
  <c r="F61" i="1"/>
  <c r="F60" i="1"/>
  <c r="G61" i="1"/>
  <c r="G60" i="1"/>
  <c r="G59" i="1"/>
  <c r="G58" i="1"/>
  <c r="G51" i="1"/>
  <c r="H51" i="1"/>
  <c r="F51" i="1"/>
  <c r="H48" i="1"/>
  <c r="H49" i="1"/>
  <c r="H50" i="1"/>
  <c r="G48" i="1"/>
  <c r="G49" i="1"/>
  <c r="G50" i="1"/>
  <c r="F49" i="1"/>
  <c r="F50" i="1"/>
  <c r="H47" i="1"/>
  <c r="G47" i="1"/>
  <c r="Q41" i="1"/>
  <c r="P42" i="1"/>
  <c r="P40" i="1"/>
  <c r="O41" i="1"/>
  <c r="N40" i="1"/>
  <c r="N41" i="1"/>
  <c r="M43" i="1"/>
  <c r="L43" i="1"/>
  <c r="L41" i="1"/>
  <c r="L40" i="1"/>
  <c r="J40" i="1"/>
  <c r="I43" i="1"/>
  <c r="I42" i="1"/>
  <c r="H43" i="1"/>
  <c r="H42" i="1"/>
  <c r="G43" i="1"/>
  <c r="G42" i="1"/>
  <c r="G41" i="1"/>
  <c r="F41" i="1"/>
  <c r="F43" i="1"/>
  <c r="F42" i="1"/>
</calcChain>
</file>

<file path=xl/sharedStrings.xml><?xml version="1.0" encoding="utf-8"?>
<sst xmlns="http://schemas.openxmlformats.org/spreadsheetml/2006/main" count="210" uniqueCount="71">
  <si>
    <t>Nilai Perbandingan</t>
  </si>
  <si>
    <t>Variabel</t>
  </si>
  <si>
    <t>Kriteria</t>
  </si>
  <si>
    <t>Pengetahuan</t>
  </si>
  <si>
    <t>v</t>
  </si>
  <si>
    <t>Motivasi</t>
  </si>
  <si>
    <t>Komunikasi</t>
  </si>
  <si>
    <t>Disiplin</t>
  </si>
  <si>
    <t>Nama: Yuninda Intan</t>
  </si>
  <si>
    <t>NIM: 21051214025</t>
  </si>
  <si>
    <t>Kelas: 2021 A</t>
  </si>
  <si>
    <t>1/3</t>
  </si>
  <si>
    <t>1/4</t>
  </si>
  <si>
    <t>1/2</t>
  </si>
  <si>
    <t>1/5</t>
  </si>
  <si>
    <t xml:space="preserve"> </t>
  </si>
  <si>
    <t>Skala TFN (Triangular Fuzzy Number)</t>
  </si>
  <si>
    <t>Matriks Perbandingan Berpasangan AHP</t>
  </si>
  <si>
    <t>u</t>
  </si>
  <si>
    <t>2/3</t>
  </si>
  <si>
    <t>2/5</t>
  </si>
  <si>
    <t>3/2</t>
  </si>
  <si>
    <t>5/2</t>
  </si>
  <si>
    <t>Matriks Perbandingan Berpasangan AHP ke Fuzzy AHP</t>
  </si>
  <si>
    <t>Perhitungan Fuzzy AHP Kriteria</t>
  </si>
  <si>
    <t>l</t>
  </si>
  <si>
    <t>m</t>
  </si>
  <si>
    <t xml:space="preserve">Jumlah </t>
  </si>
  <si>
    <t>Sintesis Fuzzy</t>
  </si>
  <si>
    <t>Si</t>
  </si>
  <si>
    <t>Menghitung Nilai Prioritas Vektor</t>
  </si>
  <si>
    <t>Menghitung Nilai Ordinat Defuzzifikasi</t>
  </si>
  <si>
    <r>
      <t xml:space="preserve">C1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C1 </t>
    </r>
    <r>
      <rPr>
        <sz val="11"/>
        <color theme="1"/>
        <rFont val="Calibri"/>
        <family val="2"/>
        <scheme val="minor"/>
      </rPr>
      <t>= 0,395 ≥ 0,395</t>
    </r>
  </si>
  <si>
    <r>
      <t xml:space="preserve">C2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C1</t>
    </r>
    <r>
      <rPr>
        <sz val="11"/>
        <color theme="1"/>
        <rFont val="Calibri"/>
        <family val="2"/>
        <scheme val="minor"/>
      </rPr>
      <t xml:space="preserve"> = 0,207 ≥ 0,395</t>
    </r>
  </si>
  <si>
    <r>
      <t xml:space="preserve">C3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C1</t>
    </r>
    <r>
      <rPr>
        <sz val="11"/>
        <color theme="1"/>
        <rFont val="Calibri"/>
        <family val="2"/>
        <scheme val="minor"/>
      </rPr>
      <t xml:space="preserve"> = 0,0,226 ≥ 0,395</t>
    </r>
  </si>
  <si>
    <r>
      <t xml:space="preserve">C4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C1</t>
    </r>
    <r>
      <rPr>
        <sz val="11"/>
        <color theme="1"/>
        <rFont val="Calibri"/>
        <family val="2"/>
        <scheme val="minor"/>
      </rPr>
      <t xml:space="preserve"> = 0,173 ≥ 0,395</t>
    </r>
  </si>
  <si>
    <r>
      <t xml:space="preserve">C1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C2</t>
    </r>
    <r>
      <rPr>
        <sz val="11"/>
        <color theme="1"/>
        <rFont val="Calibri"/>
        <family val="2"/>
        <scheme val="minor"/>
      </rPr>
      <t xml:space="preserve"> = 0,395 ≥ 0,207</t>
    </r>
  </si>
  <si>
    <r>
      <t xml:space="preserve">C2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C2 = 0,207 ≥ 0,207</t>
    </r>
  </si>
  <si>
    <r>
      <t xml:space="preserve">C3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C2</t>
    </r>
    <r>
      <rPr>
        <sz val="11"/>
        <color theme="1"/>
        <rFont val="Calibri"/>
        <family val="2"/>
        <scheme val="minor"/>
      </rPr>
      <t xml:space="preserve"> = 0,226 ≥ 0, 207</t>
    </r>
  </si>
  <si>
    <r>
      <t xml:space="preserve">C4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C2</t>
    </r>
    <r>
      <rPr>
        <sz val="11"/>
        <color theme="1"/>
        <rFont val="Calibri"/>
        <family val="2"/>
        <scheme val="minor"/>
      </rPr>
      <t xml:space="preserve"> = 0,173 ≥ 0,207</t>
    </r>
  </si>
  <si>
    <r>
      <t xml:space="preserve">C1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C3</t>
    </r>
    <r>
      <rPr>
        <sz val="11"/>
        <color theme="1"/>
        <rFont val="Calibri"/>
        <family val="2"/>
        <scheme val="minor"/>
      </rPr>
      <t xml:space="preserve"> = 0,395 ≥ 0,226</t>
    </r>
  </si>
  <si>
    <r>
      <t xml:space="preserve">C2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C3</t>
    </r>
    <r>
      <rPr>
        <sz val="11"/>
        <color theme="1"/>
        <rFont val="Calibri"/>
        <family val="2"/>
        <scheme val="minor"/>
      </rPr>
      <t xml:space="preserve"> = 0,207 ≥ 0,226</t>
    </r>
  </si>
  <si>
    <r>
      <t xml:space="preserve">C3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C3</t>
    </r>
    <r>
      <rPr>
        <sz val="11"/>
        <color theme="1"/>
        <rFont val="Calibri"/>
        <family val="2"/>
        <scheme val="minor"/>
      </rPr>
      <t xml:space="preserve"> = 0,226 ≥ 0,226</t>
    </r>
  </si>
  <si>
    <r>
      <t xml:space="preserve">C4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C3</t>
    </r>
    <r>
      <rPr>
        <sz val="11"/>
        <color theme="1"/>
        <rFont val="Calibri"/>
        <family val="2"/>
        <scheme val="minor"/>
      </rPr>
      <t xml:space="preserve"> = 0,173 ≥ 0,226</t>
    </r>
  </si>
  <si>
    <r>
      <t xml:space="preserve">C1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C4</t>
    </r>
    <r>
      <rPr>
        <sz val="11"/>
        <color theme="1"/>
        <rFont val="Calibri"/>
        <family val="2"/>
        <scheme val="minor"/>
      </rPr>
      <t xml:space="preserve"> = 0,395 ≥ 0,173</t>
    </r>
  </si>
  <si>
    <r>
      <t xml:space="preserve">C2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C4</t>
    </r>
    <r>
      <rPr>
        <sz val="11"/>
        <color theme="1"/>
        <rFont val="Calibri"/>
        <family val="2"/>
        <scheme val="minor"/>
      </rPr>
      <t xml:space="preserve"> = 0,207 ≥ 0,173</t>
    </r>
  </si>
  <si>
    <r>
      <t xml:space="preserve">C3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C4</t>
    </r>
    <r>
      <rPr>
        <sz val="11"/>
        <color theme="1"/>
        <rFont val="Calibri"/>
        <family val="2"/>
        <scheme val="minor"/>
      </rPr>
      <t xml:space="preserve"> = 0,226 ≥ 0,173</t>
    </r>
  </si>
  <si>
    <r>
      <t xml:space="preserve">C4 </t>
    </r>
    <r>
      <rPr>
        <sz val="11"/>
        <color theme="1"/>
        <rFont val="Calibri"/>
        <family val="2"/>
      </rPr>
      <t>≥</t>
    </r>
    <r>
      <rPr>
        <sz val="11.35"/>
        <color theme="1"/>
        <rFont val="Calibri"/>
        <family val="2"/>
      </rPr>
      <t xml:space="preserve"> C4</t>
    </r>
    <r>
      <rPr>
        <sz val="11"/>
        <color theme="1"/>
        <rFont val="Calibri"/>
        <family val="2"/>
        <scheme val="minor"/>
      </rPr>
      <t xml:space="preserve"> = 0,173 ≥ 0,173</t>
    </r>
  </si>
  <si>
    <t>Defuzzifikasi</t>
  </si>
  <si>
    <t>Normalisasi Vektor Weight Value</t>
  </si>
  <si>
    <t>Jumlah</t>
  </si>
  <si>
    <t>W</t>
  </si>
  <si>
    <t>No</t>
  </si>
  <si>
    <t>Nama</t>
  </si>
  <si>
    <t>Iptek (Pengetahuan)</t>
  </si>
  <si>
    <t>Abdul Mimar</t>
  </si>
  <si>
    <t>Arif Samsul</t>
  </si>
  <si>
    <t>Elsa Erlianty</t>
  </si>
  <si>
    <t>Rendi Firmansyah</t>
  </si>
  <si>
    <t>Santi Juliawati</t>
  </si>
  <si>
    <t>Ade Zaenal Mutaqin</t>
  </si>
  <si>
    <t>M. Fitra</t>
  </si>
  <si>
    <t>Gina Rahayu</t>
  </si>
  <si>
    <t>Dede Alamsyah</t>
  </si>
  <si>
    <t>Arif Saepul Rohman</t>
  </si>
  <si>
    <t>Soni Muhammad Sidik</t>
  </si>
  <si>
    <t>Bobot</t>
  </si>
  <si>
    <t>Bobot Global</t>
  </si>
  <si>
    <t>Ranking</t>
  </si>
  <si>
    <t>Nilai</t>
  </si>
  <si>
    <t>Perankingan Bobot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</si>
</sst>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.3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0" borderId="1" xfId="0" quotePrefix="1" applyNumberFormat="1" applyBorder="1" applyAlignment="1">
      <alignment horizontal="right"/>
    </xf>
    <xf numFmtId="0" fontId="1" fillId="0" borderId="0" xfId="0" applyFont="1" applyFill="1" applyAlignment="1"/>
    <xf numFmtId="0" fontId="3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16" fontId="0" fillId="0" borderId="1" xfId="0" quotePrefix="1" applyNumberFormat="1" applyBorder="1" applyAlignment="1">
      <alignment horizontal="right"/>
    </xf>
    <xf numFmtId="0" fontId="0" fillId="0" borderId="1" xfId="0" applyFill="1" applyBorder="1"/>
    <xf numFmtId="0" fontId="0" fillId="0" borderId="3" xfId="0" applyBorder="1"/>
    <xf numFmtId="164" fontId="0" fillId="0" borderId="3" xfId="0" quotePrefix="1" applyNumberFormat="1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64" fontId="0" fillId="0" borderId="0" xfId="0" applyNumberFormat="1" applyBorder="1"/>
    <xf numFmtId="164" fontId="0" fillId="0" borderId="0" xfId="0" quotePrefix="1" applyNumberFormat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21</xdr:row>
      <xdr:rowOff>0</xdr:rowOff>
    </xdr:from>
    <xdr:to>
      <xdr:col>25</xdr:col>
      <xdr:colOff>507312</xdr:colOff>
      <xdr:row>31</xdr:row>
      <xdr:rowOff>143093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434010-3324-4273-AA16-7EF68F8EE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1370" y="1174315"/>
          <a:ext cx="3927715" cy="2129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8A93-A8D8-422D-AB01-EB7E4348E912}">
  <dimension ref="E2:Z90"/>
  <sheetViews>
    <sheetView tabSelected="1" topLeftCell="L66" zoomScale="71" zoomScaleNormal="70" workbookViewId="0">
      <selection activeCell="J71" sqref="J71"/>
    </sheetView>
  </sheetViews>
  <sheetFormatPr defaultRowHeight="15" x14ac:dyDescent="0.25"/>
  <cols>
    <col min="5" max="5" width="12.7109375" bestFit="1" customWidth="1"/>
    <col min="6" max="6" width="23.85546875" bestFit="1" customWidth="1"/>
    <col min="7" max="7" width="21.7109375" bestFit="1" customWidth="1"/>
    <col min="8" max="9" width="12.85546875" bestFit="1" customWidth="1"/>
    <col min="10" max="10" width="9.140625" bestFit="1" customWidth="1"/>
    <col min="11" max="11" width="14.42578125" bestFit="1" customWidth="1"/>
    <col min="16" max="16" width="22.140625" bestFit="1" customWidth="1"/>
    <col min="17" max="17" width="21.28515625" bestFit="1" customWidth="1"/>
    <col min="18" max="18" width="23.5703125" bestFit="1" customWidth="1"/>
    <col min="19" max="20" width="21.28515625" bestFit="1" customWidth="1"/>
    <col min="21" max="21" width="12.28515625" bestFit="1" customWidth="1"/>
    <col min="23" max="23" width="11.28515625" bestFit="1" customWidth="1"/>
  </cols>
  <sheetData>
    <row r="2" spans="5:23" x14ac:dyDescent="0.25">
      <c r="F2" t="s">
        <v>8</v>
      </c>
    </row>
    <row r="3" spans="5:23" x14ac:dyDescent="0.25">
      <c r="F3" t="s">
        <v>9</v>
      </c>
    </row>
    <row r="4" spans="5:23" x14ac:dyDescent="0.25">
      <c r="F4" t="s">
        <v>10</v>
      </c>
    </row>
    <row r="7" spans="5:23" ht="18.75" x14ac:dyDescent="0.3">
      <c r="E7" s="7"/>
      <c r="F7" s="7"/>
      <c r="G7" s="7"/>
      <c r="H7" s="7"/>
      <c r="I7" s="7"/>
      <c r="J7" s="7"/>
      <c r="K7" s="7"/>
    </row>
    <row r="9" spans="5:23" ht="18.75" x14ac:dyDescent="0.3">
      <c r="F9" s="1" t="s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5:23" x14ac:dyDescent="0.25">
      <c r="E10" s="2" t="s">
        <v>1</v>
      </c>
      <c r="F10" s="3">
        <v>9</v>
      </c>
      <c r="G10" s="3">
        <v>8</v>
      </c>
      <c r="H10" s="3">
        <v>7</v>
      </c>
      <c r="I10" s="3">
        <v>6</v>
      </c>
      <c r="J10" s="3">
        <v>5</v>
      </c>
      <c r="K10" s="3">
        <v>4</v>
      </c>
      <c r="L10" s="3">
        <v>3</v>
      </c>
      <c r="M10" s="3">
        <v>2</v>
      </c>
      <c r="N10" s="3">
        <v>1</v>
      </c>
      <c r="O10" s="3">
        <v>2</v>
      </c>
      <c r="P10" s="3">
        <v>3</v>
      </c>
      <c r="Q10" s="3">
        <v>4</v>
      </c>
      <c r="R10" s="3">
        <v>5</v>
      </c>
      <c r="S10" s="3">
        <v>6</v>
      </c>
      <c r="T10" s="3">
        <v>7</v>
      </c>
      <c r="U10" s="3">
        <v>8</v>
      </c>
      <c r="V10" s="3">
        <v>9</v>
      </c>
      <c r="W10" s="2" t="s">
        <v>1</v>
      </c>
    </row>
    <row r="11" spans="5:23" x14ac:dyDescent="0.25">
      <c r="E11" s="2"/>
      <c r="F11" s="4" t="s">
        <v>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</row>
    <row r="12" spans="5:23" x14ac:dyDescent="0.25">
      <c r="E12" s="3" t="s">
        <v>3</v>
      </c>
      <c r="F12" s="3"/>
      <c r="G12" s="3"/>
      <c r="H12" s="3"/>
      <c r="I12" s="3"/>
      <c r="J12" s="3"/>
      <c r="K12" s="3"/>
      <c r="L12" s="3" t="s">
        <v>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 t="s">
        <v>5</v>
      </c>
    </row>
    <row r="13" spans="5:23" x14ac:dyDescent="0.25">
      <c r="E13" s="3" t="s">
        <v>3</v>
      </c>
      <c r="F13" s="3"/>
      <c r="G13" s="3"/>
      <c r="H13" s="3"/>
      <c r="I13" s="3"/>
      <c r="J13" s="3"/>
      <c r="K13" s="3" t="s">
        <v>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 t="s">
        <v>6</v>
      </c>
    </row>
    <row r="14" spans="5:23" x14ac:dyDescent="0.25">
      <c r="E14" s="3" t="s">
        <v>3</v>
      </c>
      <c r="F14" s="3"/>
      <c r="G14" s="3"/>
      <c r="H14" s="3"/>
      <c r="I14" s="3"/>
      <c r="J14" s="3" t="s"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 t="s">
        <v>7</v>
      </c>
    </row>
    <row r="15" spans="5:23" x14ac:dyDescent="0.25">
      <c r="E15" s="3" t="s">
        <v>5</v>
      </c>
      <c r="F15" s="3"/>
      <c r="G15" s="3"/>
      <c r="H15" s="3"/>
      <c r="I15" s="3"/>
      <c r="J15" s="3"/>
      <c r="K15" s="3"/>
      <c r="L15" s="3"/>
      <c r="M15" s="3" t="s">
        <v>4</v>
      </c>
      <c r="N15" s="3"/>
      <c r="O15" s="3"/>
      <c r="P15" s="3"/>
      <c r="Q15" s="3"/>
      <c r="R15" s="3"/>
      <c r="S15" s="3"/>
      <c r="T15" s="3"/>
      <c r="U15" s="3"/>
      <c r="V15" s="3"/>
      <c r="W15" s="3" t="s">
        <v>6</v>
      </c>
    </row>
    <row r="16" spans="5:23" x14ac:dyDescent="0.25">
      <c r="E16" s="3" t="s">
        <v>5</v>
      </c>
      <c r="F16" s="3"/>
      <c r="G16" s="3"/>
      <c r="H16" s="3"/>
      <c r="I16" s="3"/>
      <c r="J16" s="3"/>
      <c r="K16" s="3"/>
      <c r="L16" s="3"/>
      <c r="M16" s="3" t="s">
        <v>4</v>
      </c>
      <c r="N16" s="3"/>
      <c r="O16" s="3"/>
      <c r="P16" s="3"/>
      <c r="Q16" s="3"/>
      <c r="R16" s="3"/>
      <c r="S16" s="3"/>
      <c r="T16" s="3"/>
      <c r="U16" s="3"/>
      <c r="V16" s="3"/>
      <c r="W16" s="3" t="s">
        <v>7</v>
      </c>
    </row>
    <row r="17" spans="5:26" x14ac:dyDescent="0.25">
      <c r="E17" s="3" t="s">
        <v>6</v>
      </c>
      <c r="F17" s="3"/>
      <c r="G17" s="3"/>
      <c r="H17" s="3"/>
      <c r="I17" s="3"/>
      <c r="J17" s="3"/>
      <c r="K17" s="3"/>
      <c r="L17" s="3" t="s">
        <v>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 t="s">
        <v>7</v>
      </c>
    </row>
    <row r="20" spans="5:26" ht="15.75" x14ac:dyDescent="0.25">
      <c r="U20" s="8" t="s">
        <v>16</v>
      </c>
      <c r="V20" s="8"/>
      <c r="W20" s="8"/>
      <c r="X20" s="8"/>
      <c r="Y20" s="8"/>
      <c r="Z20" s="8"/>
    </row>
    <row r="21" spans="5:26" ht="18.75" x14ac:dyDescent="0.3">
      <c r="E21" s="5" t="s">
        <v>17</v>
      </c>
      <c r="F21" s="5"/>
      <c r="G21" s="5"/>
      <c r="H21" s="5"/>
      <c r="I21" s="5"/>
    </row>
    <row r="22" spans="5:26" x14ac:dyDescent="0.25">
      <c r="E22" s="3" t="s">
        <v>2</v>
      </c>
      <c r="F22" s="3" t="s">
        <v>3</v>
      </c>
      <c r="G22" s="3" t="s">
        <v>5</v>
      </c>
      <c r="H22" s="3" t="s">
        <v>6</v>
      </c>
      <c r="I22" s="3" t="s">
        <v>7</v>
      </c>
    </row>
    <row r="23" spans="5:26" x14ac:dyDescent="0.25">
      <c r="E23" s="3" t="s">
        <v>3</v>
      </c>
      <c r="F23" s="3">
        <v>1</v>
      </c>
      <c r="G23" s="3">
        <v>3</v>
      </c>
      <c r="H23" s="3">
        <v>4</v>
      </c>
      <c r="I23" s="3">
        <v>5</v>
      </c>
    </row>
    <row r="24" spans="5:26" x14ac:dyDescent="0.25">
      <c r="E24" s="3" t="s">
        <v>5</v>
      </c>
      <c r="F24" s="6" t="s">
        <v>11</v>
      </c>
      <c r="G24" s="3">
        <v>1</v>
      </c>
      <c r="H24" s="3">
        <v>2</v>
      </c>
      <c r="I24" s="3">
        <v>2</v>
      </c>
    </row>
    <row r="25" spans="5:26" x14ac:dyDescent="0.25">
      <c r="E25" s="3" t="s">
        <v>6</v>
      </c>
      <c r="F25" s="6" t="s">
        <v>12</v>
      </c>
      <c r="G25" s="6" t="s">
        <v>13</v>
      </c>
      <c r="H25" s="3">
        <v>1</v>
      </c>
      <c r="I25" s="3">
        <v>3</v>
      </c>
    </row>
    <row r="26" spans="5:26" x14ac:dyDescent="0.25">
      <c r="E26" s="3" t="s">
        <v>7</v>
      </c>
      <c r="F26" s="6" t="s">
        <v>14</v>
      </c>
      <c r="G26" s="6" t="s">
        <v>13</v>
      </c>
      <c r="H26" s="6" t="s">
        <v>11</v>
      </c>
      <c r="I26" s="3">
        <v>1</v>
      </c>
    </row>
    <row r="27" spans="5:26" x14ac:dyDescent="0.25">
      <c r="F27" t="s">
        <v>15</v>
      </c>
    </row>
    <row r="30" spans="5:26" ht="18.75" x14ac:dyDescent="0.3">
      <c r="E30" s="9" t="s">
        <v>23</v>
      </c>
      <c r="F30" s="9"/>
      <c r="G30" s="9"/>
      <c r="H30" s="9"/>
      <c r="I30" s="9"/>
      <c r="J30" s="9"/>
    </row>
    <row r="31" spans="5:26" x14ac:dyDescent="0.25">
      <c r="E31" s="10" t="s">
        <v>2</v>
      </c>
      <c r="F31" s="11" t="s">
        <v>3</v>
      </c>
      <c r="G31" s="11"/>
      <c r="H31" s="11"/>
      <c r="I31" s="11" t="s">
        <v>5</v>
      </c>
      <c r="J31" s="11"/>
      <c r="K31" s="11"/>
      <c r="L31" s="11" t="s">
        <v>6</v>
      </c>
      <c r="M31" s="11"/>
      <c r="N31" s="11"/>
      <c r="O31" s="11" t="s">
        <v>7</v>
      </c>
      <c r="P31" s="11"/>
      <c r="Q31" s="11"/>
    </row>
    <row r="32" spans="5:26" x14ac:dyDescent="0.25">
      <c r="E32" s="10"/>
      <c r="F32" s="3" t="s">
        <v>25</v>
      </c>
      <c r="G32" s="3" t="s">
        <v>26</v>
      </c>
      <c r="H32" s="3" t="s">
        <v>18</v>
      </c>
      <c r="I32" s="3" t="s">
        <v>25</v>
      </c>
      <c r="J32" s="3" t="s">
        <v>26</v>
      </c>
      <c r="K32" s="3" t="s">
        <v>18</v>
      </c>
      <c r="L32" s="3" t="s">
        <v>25</v>
      </c>
      <c r="M32" s="3" t="s">
        <v>26</v>
      </c>
      <c r="N32" s="3" t="s">
        <v>18</v>
      </c>
      <c r="O32" s="3" t="s">
        <v>25</v>
      </c>
      <c r="P32" s="3" t="s">
        <v>26</v>
      </c>
      <c r="Q32" s="3" t="s">
        <v>18</v>
      </c>
    </row>
    <row r="33" spans="5:21" x14ac:dyDescent="0.25">
      <c r="E33" s="3" t="s">
        <v>3</v>
      </c>
      <c r="F33" s="12">
        <v>1</v>
      </c>
      <c r="G33" s="12">
        <v>1</v>
      </c>
      <c r="H33" s="12">
        <v>1</v>
      </c>
      <c r="I33" s="12">
        <v>1</v>
      </c>
      <c r="J33" s="13" t="s">
        <v>21</v>
      </c>
      <c r="K33" s="12">
        <v>2</v>
      </c>
      <c r="L33" s="13" t="s">
        <v>21</v>
      </c>
      <c r="M33" s="12">
        <v>2</v>
      </c>
      <c r="N33" s="13" t="s">
        <v>22</v>
      </c>
      <c r="O33" s="12">
        <v>2</v>
      </c>
      <c r="P33" s="13" t="s">
        <v>22</v>
      </c>
      <c r="Q33" s="12">
        <v>3</v>
      </c>
    </row>
    <row r="34" spans="5:21" x14ac:dyDescent="0.25">
      <c r="E34" s="3" t="s">
        <v>5</v>
      </c>
      <c r="F34" s="14" t="s">
        <v>13</v>
      </c>
      <c r="G34" s="14" t="s">
        <v>19</v>
      </c>
      <c r="H34" s="12">
        <v>1</v>
      </c>
      <c r="I34" s="12">
        <v>1</v>
      </c>
      <c r="J34" s="12">
        <v>1</v>
      </c>
      <c r="K34" s="12">
        <v>1</v>
      </c>
      <c r="L34" s="13" t="s">
        <v>13</v>
      </c>
      <c r="M34" s="12">
        <v>1</v>
      </c>
      <c r="N34" s="13" t="s">
        <v>21</v>
      </c>
      <c r="O34" s="13" t="s">
        <v>13</v>
      </c>
      <c r="P34" s="12">
        <v>1</v>
      </c>
      <c r="Q34" s="13" t="s">
        <v>21</v>
      </c>
    </row>
    <row r="35" spans="5:21" x14ac:dyDescent="0.25">
      <c r="E35" s="3" t="s">
        <v>6</v>
      </c>
      <c r="F35" s="13" t="s">
        <v>20</v>
      </c>
      <c r="G35" s="13" t="s">
        <v>13</v>
      </c>
      <c r="H35" s="13" t="s">
        <v>19</v>
      </c>
      <c r="I35" s="13" t="s">
        <v>19</v>
      </c>
      <c r="J35" s="12">
        <v>1</v>
      </c>
      <c r="K35" s="12">
        <v>2</v>
      </c>
      <c r="L35" s="12">
        <v>1</v>
      </c>
      <c r="M35" s="12">
        <v>1</v>
      </c>
      <c r="N35" s="12">
        <v>1</v>
      </c>
      <c r="O35" s="12">
        <v>1</v>
      </c>
      <c r="P35" s="13" t="s">
        <v>21</v>
      </c>
      <c r="Q35" s="12">
        <v>2</v>
      </c>
    </row>
    <row r="36" spans="5:21" x14ac:dyDescent="0.25">
      <c r="E36" s="3" t="s">
        <v>7</v>
      </c>
      <c r="F36" s="13" t="s">
        <v>11</v>
      </c>
      <c r="G36" s="13" t="s">
        <v>20</v>
      </c>
      <c r="H36" s="13" t="s">
        <v>13</v>
      </c>
      <c r="I36" s="13" t="s">
        <v>19</v>
      </c>
      <c r="J36" s="12">
        <v>1</v>
      </c>
      <c r="K36" s="12">
        <v>2</v>
      </c>
      <c r="L36" s="14" t="s">
        <v>13</v>
      </c>
      <c r="M36" s="14" t="s">
        <v>19</v>
      </c>
      <c r="N36" s="12">
        <v>1</v>
      </c>
      <c r="O36" s="12">
        <v>1</v>
      </c>
      <c r="P36" s="12">
        <v>1</v>
      </c>
      <c r="Q36" s="12">
        <v>1</v>
      </c>
    </row>
    <row r="38" spans="5:21" x14ac:dyDescent="0.25">
      <c r="E38" s="10" t="s">
        <v>2</v>
      </c>
      <c r="F38" s="11" t="s">
        <v>3</v>
      </c>
      <c r="G38" s="11"/>
      <c r="H38" s="11"/>
      <c r="I38" s="11" t="s">
        <v>5</v>
      </c>
      <c r="J38" s="11"/>
      <c r="K38" s="11"/>
      <c r="L38" s="11" t="s">
        <v>6</v>
      </c>
      <c r="M38" s="11"/>
      <c r="N38" s="11"/>
      <c r="O38" s="11" t="s">
        <v>7</v>
      </c>
      <c r="P38" s="11"/>
      <c r="Q38" s="11"/>
    </row>
    <row r="39" spans="5:21" x14ac:dyDescent="0.25">
      <c r="E39" s="10"/>
      <c r="F39" s="3" t="s">
        <v>25</v>
      </c>
      <c r="G39" s="3" t="s">
        <v>26</v>
      </c>
      <c r="H39" s="3" t="s">
        <v>18</v>
      </c>
      <c r="I39" s="3" t="s">
        <v>25</v>
      </c>
      <c r="J39" s="3" t="s">
        <v>26</v>
      </c>
      <c r="K39" s="3" t="s">
        <v>18</v>
      </c>
      <c r="L39" s="3" t="s">
        <v>25</v>
      </c>
      <c r="M39" s="3" t="s">
        <v>26</v>
      </c>
      <c r="N39" s="3" t="s">
        <v>18</v>
      </c>
      <c r="O39" s="3" t="s">
        <v>25</v>
      </c>
      <c r="P39" s="3" t="s">
        <v>26</v>
      </c>
      <c r="Q39" s="3" t="s">
        <v>18</v>
      </c>
    </row>
    <row r="40" spans="5:21" x14ac:dyDescent="0.25">
      <c r="E40" s="3" t="s">
        <v>3</v>
      </c>
      <c r="F40" s="12">
        <v>1</v>
      </c>
      <c r="G40" s="12">
        <v>1</v>
      </c>
      <c r="H40" s="12">
        <v>1</v>
      </c>
      <c r="I40" s="12">
        <v>1</v>
      </c>
      <c r="J40" s="13">
        <f>3/2</f>
        <v>1.5</v>
      </c>
      <c r="K40" s="12">
        <v>2</v>
      </c>
      <c r="L40" s="13">
        <f>3/2</f>
        <v>1.5</v>
      </c>
      <c r="M40" s="12">
        <v>2</v>
      </c>
      <c r="N40" s="13">
        <f>5/2</f>
        <v>2.5</v>
      </c>
      <c r="O40" s="12">
        <v>2</v>
      </c>
      <c r="P40" s="13">
        <f>5/2</f>
        <v>2.5</v>
      </c>
      <c r="Q40" s="12">
        <v>3</v>
      </c>
    </row>
    <row r="41" spans="5:21" x14ac:dyDescent="0.25">
      <c r="E41" s="3" t="s">
        <v>5</v>
      </c>
      <c r="F41" s="13">
        <f>1/2</f>
        <v>0.5</v>
      </c>
      <c r="G41" s="6">
        <f>2/3</f>
        <v>0.66666666666666663</v>
      </c>
      <c r="H41" s="12">
        <v>1</v>
      </c>
      <c r="I41" s="12">
        <v>1</v>
      </c>
      <c r="J41" s="12">
        <v>1</v>
      </c>
      <c r="K41" s="12">
        <v>1</v>
      </c>
      <c r="L41" s="13">
        <f>1/2</f>
        <v>0.5</v>
      </c>
      <c r="M41" s="12">
        <v>1</v>
      </c>
      <c r="N41" s="13">
        <f>3/2</f>
        <v>1.5</v>
      </c>
      <c r="O41" s="13">
        <f>1/2</f>
        <v>0.5</v>
      </c>
      <c r="P41" s="12">
        <v>1</v>
      </c>
      <c r="Q41" s="13">
        <f>3/2</f>
        <v>1.5</v>
      </c>
    </row>
    <row r="42" spans="5:21" x14ac:dyDescent="0.25">
      <c r="E42" s="3" t="s">
        <v>6</v>
      </c>
      <c r="F42" s="13">
        <f>2/5</f>
        <v>0.4</v>
      </c>
      <c r="G42" s="13">
        <f>1/2</f>
        <v>0.5</v>
      </c>
      <c r="H42" s="6">
        <f>2/3</f>
        <v>0.66666666666666663</v>
      </c>
      <c r="I42" s="6">
        <f>2/3</f>
        <v>0.66666666666666663</v>
      </c>
      <c r="J42" s="12">
        <v>1</v>
      </c>
      <c r="K42" s="12">
        <v>2</v>
      </c>
      <c r="L42" s="12">
        <v>1</v>
      </c>
      <c r="M42" s="12">
        <v>1</v>
      </c>
      <c r="N42" s="12">
        <v>1</v>
      </c>
      <c r="O42" s="12">
        <v>1</v>
      </c>
      <c r="P42" s="13">
        <f>3/2</f>
        <v>1.5</v>
      </c>
      <c r="Q42" s="12">
        <v>2</v>
      </c>
    </row>
    <row r="43" spans="5:21" x14ac:dyDescent="0.25">
      <c r="E43" s="16" t="s">
        <v>7</v>
      </c>
      <c r="F43" s="17">
        <f>1/3</f>
        <v>0.33333333333333331</v>
      </c>
      <c r="G43" s="18">
        <f>2/5</f>
        <v>0.4</v>
      </c>
      <c r="H43" s="18">
        <f>1/2</f>
        <v>0.5</v>
      </c>
      <c r="I43" s="17">
        <f>2/3</f>
        <v>0.66666666666666663</v>
      </c>
      <c r="J43" s="19">
        <v>1</v>
      </c>
      <c r="K43" s="19">
        <v>2</v>
      </c>
      <c r="L43" s="18">
        <f>1/2</f>
        <v>0.5</v>
      </c>
      <c r="M43" s="17">
        <f>2/3</f>
        <v>0.66666666666666663</v>
      </c>
      <c r="N43" s="19">
        <v>1</v>
      </c>
      <c r="O43" s="19">
        <v>1</v>
      </c>
      <c r="P43" s="19">
        <v>1</v>
      </c>
      <c r="Q43" s="19">
        <v>1</v>
      </c>
    </row>
    <row r="44" spans="5:21" x14ac:dyDescent="0.25">
      <c r="E44" s="2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5:21" ht="18.75" x14ac:dyDescent="0.3">
      <c r="E45" s="9" t="s">
        <v>24</v>
      </c>
      <c r="F45" s="9"/>
      <c r="G45" s="9"/>
      <c r="H45" s="9"/>
      <c r="I45" s="9"/>
      <c r="J45" s="9"/>
      <c r="P45" s="9" t="s">
        <v>30</v>
      </c>
      <c r="Q45" s="9"/>
      <c r="R45" s="9"/>
      <c r="S45" s="9"/>
      <c r="T45" s="9"/>
      <c r="U45" s="9"/>
    </row>
    <row r="46" spans="5:21" x14ac:dyDescent="0.25">
      <c r="E46" s="3" t="s">
        <v>2</v>
      </c>
      <c r="F46" s="3" t="s">
        <v>25</v>
      </c>
      <c r="G46" s="3" t="s">
        <v>26</v>
      </c>
      <c r="H46" s="3" t="s">
        <v>18</v>
      </c>
    </row>
    <row r="47" spans="5:21" x14ac:dyDescent="0.25">
      <c r="E47" s="3" t="s">
        <v>3</v>
      </c>
      <c r="F47" s="3">
        <f>F40+I40+L40+O40</f>
        <v>5.5</v>
      </c>
      <c r="G47" s="3">
        <f>G40+J40+M40+P40</f>
        <v>7</v>
      </c>
      <c r="H47" s="3">
        <f>H40+K40+N40+Q40</f>
        <v>8.5</v>
      </c>
      <c r="P47" s="3" t="s">
        <v>2</v>
      </c>
      <c r="Q47" s="3" t="s">
        <v>3</v>
      </c>
      <c r="R47" s="3" t="s">
        <v>5</v>
      </c>
      <c r="S47" s="3" t="s">
        <v>6</v>
      </c>
      <c r="T47" s="3" t="s">
        <v>7</v>
      </c>
    </row>
    <row r="48" spans="5:21" x14ac:dyDescent="0.25">
      <c r="E48" s="3" t="s">
        <v>5</v>
      </c>
      <c r="F48" s="3">
        <f>F41+I41+L41+O41</f>
        <v>2.5</v>
      </c>
      <c r="G48" s="28">
        <f t="shared" ref="G48:G50" si="0">G41+J41+M41+P41</f>
        <v>3.6666666666666665</v>
      </c>
      <c r="H48" s="3">
        <f t="shared" ref="H48:H50" si="1">H41+K41+N41+Q41</f>
        <v>5</v>
      </c>
      <c r="P48" s="3" t="s">
        <v>3</v>
      </c>
      <c r="Q48" s="28">
        <v>1</v>
      </c>
      <c r="R48" s="28">
        <v>1</v>
      </c>
      <c r="S48" s="28">
        <v>1</v>
      </c>
      <c r="T48" s="28">
        <v>1</v>
      </c>
    </row>
    <row r="49" spans="5:21" x14ac:dyDescent="0.25">
      <c r="E49" s="3" t="s">
        <v>6</v>
      </c>
      <c r="F49" s="28">
        <f t="shared" ref="F48:F50" si="2">F42+I42+L42+O42</f>
        <v>3.0666666666666664</v>
      </c>
      <c r="G49" s="3">
        <f t="shared" si="0"/>
        <v>4</v>
      </c>
      <c r="H49" s="28">
        <f t="shared" si="1"/>
        <v>5.6666666666666661</v>
      </c>
      <c r="P49" s="3" t="s">
        <v>5</v>
      </c>
      <c r="Q49" s="28">
        <f>(F58-H59)/(G59-H59)-(G58-F58)</f>
        <v>0.67925165065546889</v>
      </c>
      <c r="R49" s="28">
        <v>1</v>
      </c>
      <c r="S49" s="28">
        <f>(F60-H59)/(G59-H59)-(G60-F60)</f>
        <v>1.3811294275259862</v>
      </c>
      <c r="T49" s="28">
        <v>1</v>
      </c>
    </row>
    <row r="50" spans="5:21" x14ac:dyDescent="0.25">
      <c r="E50" s="3" t="s">
        <v>7</v>
      </c>
      <c r="F50" s="3">
        <f t="shared" si="2"/>
        <v>2.5</v>
      </c>
      <c r="G50" s="28">
        <f t="shared" si="0"/>
        <v>3.0666666666666664</v>
      </c>
      <c r="H50" s="3">
        <f t="shared" si="1"/>
        <v>4.5</v>
      </c>
      <c r="P50" s="3" t="s">
        <v>6</v>
      </c>
      <c r="Q50" s="28">
        <f>(F58-H60)/(G60-H60)-(G58-F58)</f>
        <v>0.8021056551861776</v>
      </c>
      <c r="R50" s="6">
        <v>1</v>
      </c>
      <c r="S50" s="28">
        <v>1</v>
      </c>
      <c r="T50" s="28">
        <v>1</v>
      </c>
    </row>
    <row r="51" spans="5:21" x14ac:dyDescent="0.25">
      <c r="E51" s="15" t="s">
        <v>27</v>
      </c>
      <c r="F51" s="30">
        <f>SUM(F47:F50)</f>
        <v>13.566666666666666</v>
      </c>
      <c r="G51" s="29">
        <f t="shared" ref="G51:H51" si="3">SUM(G47:G50)</f>
        <v>17.733333333333334</v>
      </c>
      <c r="H51" s="29">
        <f t="shared" si="3"/>
        <v>23.666666666666664</v>
      </c>
      <c r="P51" s="3" t="s">
        <v>7</v>
      </c>
      <c r="Q51" s="28">
        <f>(F58-H61)/(G61-H61)-(G58-F58)</f>
        <v>0.46312419425485696</v>
      </c>
      <c r="R51" s="6">
        <f>(F59-H61)/(G61-H61)-(G59-F59)</f>
        <v>1.3227599062030153</v>
      </c>
      <c r="S51" s="6">
        <f>(F60-H61)/(G61-H61)-(G60-F60)</f>
        <v>1.1770927094849879</v>
      </c>
      <c r="T51" s="28">
        <v>1</v>
      </c>
    </row>
    <row r="53" spans="5:21" x14ac:dyDescent="0.25">
      <c r="Q53" t="s">
        <v>32</v>
      </c>
      <c r="R53" t="s">
        <v>36</v>
      </c>
      <c r="S53" t="s">
        <v>40</v>
      </c>
      <c r="T53" t="s">
        <v>44</v>
      </c>
    </row>
    <row r="54" spans="5:21" x14ac:dyDescent="0.25">
      <c r="Q54" t="s">
        <v>33</v>
      </c>
      <c r="R54" t="s">
        <v>37</v>
      </c>
      <c r="S54" t="s">
        <v>41</v>
      </c>
      <c r="T54" t="s">
        <v>45</v>
      </c>
    </row>
    <row r="55" spans="5:21" ht="18.75" x14ac:dyDescent="0.3">
      <c r="E55" s="1" t="s">
        <v>28</v>
      </c>
      <c r="F55" s="1"/>
      <c r="G55" s="1"/>
      <c r="H55" s="1"/>
      <c r="Q55" t="s">
        <v>34</v>
      </c>
      <c r="R55" t="s">
        <v>38</v>
      </c>
      <c r="S55" t="s">
        <v>42</v>
      </c>
      <c r="T55" t="s">
        <v>46</v>
      </c>
    </row>
    <row r="56" spans="5:21" x14ac:dyDescent="0.25">
      <c r="E56" s="10" t="s">
        <v>2</v>
      </c>
      <c r="F56" s="25" t="s">
        <v>29</v>
      </c>
      <c r="G56" s="26"/>
      <c r="H56" s="27"/>
      <c r="Q56" t="s">
        <v>35</v>
      </c>
      <c r="R56" t="s">
        <v>39</v>
      </c>
      <c r="S56" t="s">
        <v>43</v>
      </c>
      <c r="T56" t="s">
        <v>47</v>
      </c>
    </row>
    <row r="57" spans="5:21" x14ac:dyDescent="0.25">
      <c r="E57" s="10"/>
      <c r="F57" s="3" t="s">
        <v>25</v>
      </c>
      <c r="G57" s="3" t="s">
        <v>26</v>
      </c>
      <c r="H57" s="3" t="s">
        <v>18</v>
      </c>
    </row>
    <row r="58" spans="5:21" x14ac:dyDescent="0.25">
      <c r="E58" s="3" t="s">
        <v>3</v>
      </c>
      <c r="F58" s="28">
        <f>F47*(1/H51)</f>
        <v>0.23239436619718312</v>
      </c>
      <c r="G58" s="28">
        <f>G47*(1/G51)</f>
        <v>0.39473684210526316</v>
      </c>
      <c r="H58" s="28">
        <f>H47*(1/F51)</f>
        <v>0.62653562653562656</v>
      </c>
    </row>
    <row r="59" spans="5:21" ht="18.75" x14ac:dyDescent="0.3">
      <c r="E59" s="3" t="s">
        <v>5</v>
      </c>
      <c r="F59" s="28">
        <f>F48*(1/H51)</f>
        <v>0.10563380281690142</v>
      </c>
      <c r="G59" s="28">
        <f>G48*(1/G51)</f>
        <v>0.20676691729323307</v>
      </c>
      <c r="H59" s="28">
        <f>H48*(1/F51)</f>
        <v>0.36855036855036855</v>
      </c>
      <c r="P59" s="9" t="s">
        <v>31</v>
      </c>
      <c r="Q59" s="9"/>
      <c r="R59" s="9"/>
      <c r="S59" s="9"/>
      <c r="T59" s="9"/>
      <c r="U59" s="9"/>
    </row>
    <row r="60" spans="5:21" x14ac:dyDescent="0.25">
      <c r="E60" s="3" t="s">
        <v>6</v>
      </c>
      <c r="F60" s="28">
        <f>F49*(1/H51)</f>
        <v>0.12957746478873242</v>
      </c>
      <c r="G60" s="28">
        <f>G49*(1/G51)</f>
        <v>0.22556390977443608</v>
      </c>
      <c r="H60" s="28">
        <f>H49*(1/F51)</f>
        <v>0.41769041769041765</v>
      </c>
      <c r="P60" s="3" t="s">
        <v>2</v>
      </c>
      <c r="Q60" s="3" t="s">
        <v>3</v>
      </c>
      <c r="R60" s="3" t="s">
        <v>5</v>
      </c>
      <c r="S60" s="3" t="s">
        <v>6</v>
      </c>
      <c r="T60" s="3" t="s">
        <v>7</v>
      </c>
      <c r="U60" s="15" t="s">
        <v>48</v>
      </c>
    </row>
    <row r="61" spans="5:21" x14ac:dyDescent="0.25">
      <c r="E61" s="3" t="s">
        <v>7</v>
      </c>
      <c r="F61" s="28">
        <f>F50*(1/H51)</f>
        <v>0.10563380281690142</v>
      </c>
      <c r="G61" s="28">
        <f>G50*(1/G51)</f>
        <v>0.17293233082706766</v>
      </c>
      <c r="H61" s="28">
        <f>H50*(1/F51)</f>
        <v>0.33169533169533172</v>
      </c>
      <c r="P61" s="3" t="s">
        <v>3</v>
      </c>
      <c r="Q61" s="28">
        <v>1</v>
      </c>
      <c r="R61" s="28">
        <v>1</v>
      </c>
      <c r="S61" s="28">
        <v>1</v>
      </c>
      <c r="T61" s="28">
        <v>1</v>
      </c>
      <c r="U61" s="28">
        <v>1</v>
      </c>
    </row>
    <row r="62" spans="5:21" x14ac:dyDescent="0.25">
      <c r="P62" s="3" t="s">
        <v>5</v>
      </c>
      <c r="Q62" s="28">
        <v>0.67900000000000005</v>
      </c>
      <c r="R62" s="28">
        <v>1</v>
      </c>
      <c r="S62" s="28">
        <v>1.381</v>
      </c>
      <c r="T62" s="28">
        <v>1</v>
      </c>
      <c r="U62" s="28">
        <v>0.67900000000000005</v>
      </c>
    </row>
    <row r="63" spans="5:21" x14ac:dyDescent="0.25">
      <c r="P63" s="3" t="s">
        <v>6</v>
      </c>
      <c r="Q63" s="28">
        <v>0.80200000000000005</v>
      </c>
      <c r="R63" s="6">
        <v>1</v>
      </c>
      <c r="S63" s="28">
        <v>1</v>
      </c>
      <c r="T63" s="28">
        <v>1</v>
      </c>
      <c r="U63" s="28">
        <v>0.80200000000000005</v>
      </c>
    </row>
    <row r="64" spans="5:21" x14ac:dyDescent="0.25">
      <c r="E64" t="s">
        <v>15</v>
      </c>
      <c r="P64" s="3" t="s">
        <v>7</v>
      </c>
      <c r="Q64" s="28">
        <v>0.46300000000000002</v>
      </c>
      <c r="R64" s="6">
        <v>1.323</v>
      </c>
      <c r="S64" s="6">
        <v>1.177</v>
      </c>
      <c r="T64" s="28">
        <v>1</v>
      </c>
      <c r="U64" s="28">
        <v>0.46300000000000002</v>
      </c>
    </row>
    <row r="65" spans="5:21" x14ac:dyDescent="0.25">
      <c r="P65" s="31" t="s">
        <v>50</v>
      </c>
      <c r="Q65" s="31"/>
      <c r="R65" s="31"/>
      <c r="S65" s="31"/>
      <c r="T65" s="31"/>
      <c r="U65" s="3">
        <f>SUM(U61:U64)</f>
        <v>2.944</v>
      </c>
    </row>
    <row r="66" spans="5:21" ht="18.75" x14ac:dyDescent="0.3">
      <c r="E66" s="9" t="s">
        <v>49</v>
      </c>
      <c r="F66" s="9"/>
      <c r="G66" s="9"/>
      <c r="H66" s="9"/>
      <c r="I66" s="9"/>
      <c r="J66" s="9"/>
    </row>
    <row r="67" spans="5:21" x14ac:dyDescent="0.25">
      <c r="E67" s="3" t="s">
        <v>2</v>
      </c>
      <c r="F67" s="24" t="s">
        <v>51</v>
      </c>
      <c r="G67" s="21"/>
      <c r="H67" s="21"/>
      <c r="I67" s="21"/>
      <c r="J67" s="20"/>
    </row>
    <row r="68" spans="5:21" x14ac:dyDescent="0.25">
      <c r="E68" s="3" t="s">
        <v>3</v>
      </c>
      <c r="F68" s="28">
        <f>U61/U65</f>
        <v>0.33967391304347827</v>
      </c>
      <c r="G68" s="32"/>
      <c r="H68" s="32"/>
      <c r="I68" s="32"/>
      <c r="J68" s="21"/>
      <c r="S68" t="s">
        <v>15</v>
      </c>
    </row>
    <row r="69" spans="5:21" x14ac:dyDescent="0.25">
      <c r="E69" s="3" t="s">
        <v>5</v>
      </c>
      <c r="F69" s="28">
        <f>U62/U65</f>
        <v>0.23063858695652176</v>
      </c>
      <c r="G69" s="32"/>
      <c r="H69" s="32"/>
      <c r="I69" s="32"/>
      <c r="J69" s="32"/>
    </row>
    <row r="70" spans="5:21" x14ac:dyDescent="0.25">
      <c r="E70" s="3" t="s">
        <v>6</v>
      </c>
      <c r="F70" s="28">
        <f>U63/U65</f>
        <v>0.27241847826086957</v>
      </c>
      <c r="G70" s="33"/>
      <c r="H70" s="32"/>
      <c r="I70" s="32"/>
      <c r="J70" s="32"/>
    </row>
    <row r="71" spans="5:21" x14ac:dyDescent="0.25">
      <c r="E71" s="3" t="s">
        <v>7</v>
      </c>
      <c r="F71" s="28">
        <f>U64/U65</f>
        <v>0.15726902173913043</v>
      </c>
      <c r="G71" s="33"/>
      <c r="H71" s="33"/>
      <c r="I71" s="32"/>
      <c r="J71" s="32"/>
    </row>
    <row r="72" spans="5:21" x14ac:dyDescent="0.25">
      <c r="E72" s="15" t="s">
        <v>50</v>
      </c>
      <c r="F72" s="28">
        <f>SUM(F68:F71)</f>
        <v>1</v>
      </c>
    </row>
    <row r="75" spans="5:21" ht="18.75" x14ac:dyDescent="0.3">
      <c r="P75" s="35"/>
      <c r="Q75" s="35"/>
      <c r="R75" s="35"/>
      <c r="S75" s="35"/>
      <c r="T75" s="35"/>
      <c r="U75" s="35"/>
    </row>
    <row r="77" spans="5:21" ht="18.75" x14ac:dyDescent="0.3">
      <c r="E77" s="9" t="s">
        <v>70</v>
      </c>
      <c r="F77" s="9"/>
      <c r="G77" s="9"/>
      <c r="H77" s="9"/>
      <c r="I77" s="9"/>
      <c r="J77" s="9"/>
      <c r="O77" s="5" t="s">
        <v>68</v>
      </c>
      <c r="P77" s="5"/>
      <c r="Q77" s="5"/>
    </row>
    <row r="78" spans="5:21" x14ac:dyDescent="0.25">
      <c r="E78" s="24" t="s">
        <v>52</v>
      </c>
      <c r="F78" s="24" t="s">
        <v>53</v>
      </c>
      <c r="G78" s="24" t="s">
        <v>54</v>
      </c>
      <c r="H78" s="24" t="s">
        <v>5</v>
      </c>
      <c r="I78" s="24" t="s">
        <v>6</v>
      </c>
      <c r="J78" s="24" t="s">
        <v>7</v>
      </c>
      <c r="K78" s="34" t="s">
        <v>67</v>
      </c>
      <c r="O78" s="24" t="s">
        <v>52</v>
      </c>
      <c r="P78" s="24" t="s">
        <v>53</v>
      </c>
      <c r="Q78" s="24" t="s">
        <v>69</v>
      </c>
    </row>
    <row r="79" spans="5:21" x14ac:dyDescent="0.25">
      <c r="E79" s="11" t="s">
        <v>66</v>
      </c>
      <c r="F79" s="11"/>
      <c r="G79" s="24">
        <v>0.34</v>
      </c>
      <c r="H79" s="24">
        <v>0.23100000000000001</v>
      </c>
      <c r="I79" s="24">
        <v>0.27200000000000002</v>
      </c>
      <c r="J79" s="24">
        <v>0.157</v>
      </c>
      <c r="K79" s="34"/>
      <c r="O79" s="24">
        <v>1</v>
      </c>
      <c r="P79" s="24" t="s">
        <v>63</v>
      </c>
      <c r="Q79" s="24">
        <v>89.215000000000003</v>
      </c>
    </row>
    <row r="80" spans="5:21" x14ac:dyDescent="0.25">
      <c r="E80" s="24">
        <v>1</v>
      </c>
      <c r="F80" s="24" t="s">
        <v>55</v>
      </c>
      <c r="G80" s="24">
        <v>70</v>
      </c>
      <c r="H80" s="24">
        <v>90</v>
      </c>
      <c r="I80" s="24">
        <v>90</v>
      </c>
      <c r="J80" s="24">
        <v>80</v>
      </c>
      <c r="K80" s="24">
        <f>(G80*G79)+(H80*H79)+(I80*I79)+(J80*J79)</f>
        <v>81.63000000000001</v>
      </c>
      <c r="O80" s="24">
        <v>2</v>
      </c>
      <c r="P80" s="24" t="s">
        <v>61</v>
      </c>
      <c r="Q80" s="24">
        <v>88.43</v>
      </c>
    </row>
    <row r="81" spans="5:17" x14ac:dyDescent="0.25">
      <c r="E81" s="24">
        <v>2</v>
      </c>
      <c r="F81" s="24" t="s">
        <v>56</v>
      </c>
      <c r="G81" s="24">
        <v>80</v>
      </c>
      <c r="H81" s="24">
        <v>70</v>
      </c>
      <c r="I81" s="24">
        <v>70</v>
      </c>
      <c r="J81" s="24">
        <v>80</v>
      </c>
      <c r="K81" s="24">
        <f>(G81*G79)+(H81*H79)+(I81*I79)+(J81*J79)</f>
        <v>74.970000000000013</v>
      </c>
      <c r="O81" s="24">
        <v>3</v>
      </c>
      <c r="P81" s="24" t="s">
        <v>62</v>
      </c>
      <c r="Q81" s="24">
        <v>86.254999999999995</v>
      </c>
    </row>
    <row r="82" spans="5:17" x14ac:dyDescent="0.25">
      <c r="E82" s="24">
        <v>3</v>
      </c>
      <c r="F82" s="24" t="s">
        <v>57</v>
      </c>
      <c r="G82" s="24">
        <v>70</v>
      </c>
      <c r="H82" s="24">
        <v>70</v>
      </c>
      <c r="I82" s="24">
        <v>75</v>
      </c>
      <c r="J82" s="24">
        <v>80</v>
      </c>
      <c r="K82" s="24">
        <f>(G82*G79)+(H82*H79)+(I82*I79)+(J82*J79)</f>
        <v>72.930000000000007</v>
      </c>
      <c r="O82" s="24">
        <v>4</v>
      </c>
      <c r="P82" s="24" t="s">
        <v>65</v>
      </c>
      <c r="Q82" s="24">
        <v>85.814999999999998</v>
      </c>
    </row>
    <row r="83" spans="5:17" x14ac:dyDescent="0.25">
      <c r="E83" s="24">
        <v>4</v>
      </c>
      <c r="F83" s="24" t="s">
        <v>58</v>
      </c>
      <c r="G83" s="24">
        <v>80</v>
      </c>
      <c r="H83" s="24">
        <v>60</v>
      </c>
      <c r="I83" s="24">
        <v>70</v>
      </c>
      <c r="J83" s="24">
        <v>75</v>
      </c>
      <c r="K83" s="24">
        <f>(G83*G79)+(H83*H79)+(I83*I79)+(J83*J79)</f>
        <v>71.875000000000014</v>
      </c>
      <c r="O83" s="24">
        <v>5</v>
      </c>
      <c r="P83" s="24" t="s">
        <v>64</v>
      </c>
      <c r="Q83" s="24">
        <v>81.834999999999994</v>
      </c>
    </row>
    <row r="84" spans="5:17" x14ac:dyDescent="0.25">
      <c r="E84" s="24">
        <v>5</v>
      </c>
      <c r="F84" s="24" t="s">
        <v>59</v>
      </c>
      <c r="G84" s="24">
        <v>70</v>
      </c>
      <c r="H84" s="24">
        <v>70</v>
      </c>
      <c r="I84" s="24">
        <v>75</v>
      </c>
      <c r="J84" s="24">
        <v>80</v>
      </c>
      <c r="K84" s="24">
        <f>(G84*G79)+(H84*H79)+(I84*I79)+(J84*J79)</f>
        <v>72.930000000000007</v>
      </c>
      <c r="O84" s="24">
        <v>6</v>
      </c>
      <c r="P84" s="24" t="s">
        <v>55</v>
      </c>
      <c r="Q84" s="24">
        <v>81.63</v>
      </c>
    </row>
    <row r="85" spans="5:17" x14ac:dyDescent="0.25">
      <c r="E85" s="24">
        <v>6</v>
      </c>
      <c r="F85" s="24" t="s">
        <v>60</v>
      </c>
      <c r="G85" s="24">
        <v>65</v>
      </c>
      <c r="H85" s="24">
        <v>70</v>
      </c>
      <c r="I85" s="24">
        <v>65</v>
      </c>
      <c r="J85" s="24">
        <v>70</v>
      </c>
      <c r="K85" s="24">
        <f>(G85*G79)+(H85*H79)+(I85*I79)+(J85*J79)</f>
        <v>66.94</v>
      </c>
      <c r="O85" s="24">
        <v>7</v>
      </c>
      <c r="P85" s="24" t="s">
        <v>56</v>
      </c>
      <c r="Q85" s="24">
        <v>74.97</v>
      </c>
    </row>
    <row r="86" spans="5:17" x14ac:dyDescent="0.25">
      <c r="E86" s="24">
        <v>7</v>
      </c>
      <c r="F86" s="24" t="s">
        <v>61</v>
      </c>
      <c r="G86" s="24">
        <v>90</v>
      </c>
      <c r="H86" s="24">
        <v>90</v>
      </c>
      <c r="I86" s="24">
        <v>90</v>
      </c>
      <c r="J86" s="24">
        <v>80</v>
      </c>
      <c r="K86" s="24">
        <f>(G86*G79)+(H86*H79)+(I86*I79)+(J86*J79)</f>
        <v>88.43</v>
      </c>
      <c r="O86" s="24">
        <v>8</v>
      </c>
      <c r="P86" s="24" t="s">
        <v>57</v>
      </c>
      <c r="Q86" s="24">
        <v>72.930000000000007</v>
      </c>
    </row>
    <row r="87" spans="5:17" x14ac:dyDescent="0.25">
      <c r="E87" s="24">
        <v>8</v>
      </c>
      <c r="F87" s="24" t="s">
        <v>62</v>
      </c>
      <c r="G87" s="24">
        <v>95</v>
      </c>
      <c r="H87" s="24">
        <v>85</v>
      </c>
      <c r="I87" s="24">
        <v>80</v>
      </c>
      <c r="J87" s="24">
        <v>80</v>
      </c>
      <c r="K87" s="24">
        <f>(G87*G79)+(H87*H79)+(I87*I79)+(J87*J79)</f>
        <v>86.25500000000001</v>
      </c>
      <c r="O87" s="24">
        <v>9</v>
      </c>
      <c r="P87" s="24" t="s">
        <v>59</v>
      </c>
      <c r="Q87" s="24">
        <v>72.930000000000007</v>
      </c>
    </row>
    <row r="88" spans="5:17" x14ac:dyDescent="0.25">
      <c r="E88" s="24">
        <v>9</v>
      </c>
      <c r="F88" s="24" t="s">
        <v>63</v>
      </c>
      <c r="G88" s="24">
        <v>90</v>
      </c>
      <c r="H88" s="24">
        <v>90</v>
      </c>
      <c r="I88" s="24">
        <v>90</v>
      </c>
      <c r="J88" s="24">
        <v>85</v>
      </c>
      <c r="K88" s="24">
        <f>(G88*G79)+(H88*H79)+(I88*I79)+(J88*J79)</f>
        <v>89.215000000000003</v>
      </c>
      <c r="O88" s="24">
        <v>10</v>
      </c>
      <c r="P88" s="24" t="s">
        <v>58</v>
      </c>
      <c r="Q88" s="24">
        <v>71.875</v>
      </c>
    </row>
    <row r="89" spans="5:17" x14ac:dyDescent="0.25">
      <c r="E89" s="24">
        <v>10</v>
      </c>
      <c r="F89" s="24" t="s">
        <v>64</v>
      </c>
      <c r="G89" s="24">
        <v>90</v>
      </c>
      <c r="H89" s="24">
        <v>85</v>
      </c>
      <c r="I89" s="24">
        <v>70</v>
      </c>
      <c r="J89" s="24">
        <v>80</v>
      </c>
      <c r="K89" s="24">
        <f>(G89*G79)+(H89*H79)+(I89*I79)+(J89*J79)</f>
        <v>81.835000000000008</v>
      </c>
      <c r="O89" s="24">
        <v>11</v>
      </c>
      <c r="P89" s="24" t="s">
        <v>60</v>
      </c>
      <c r="Q89" s="24">
        <v>66.94</v>
      </c>
    </row>
    <row r="90" spans="5:17" x14ac:dyDescent="0.25">
      <c r="E90" s="24">
        <v>11</v>
      </c>
      <c r="F90" s="24" t="s">
        <v>65</v>
      </c>
      <c r="G90" s="24">
        <v>80</v>
      </c>
      <c r="H90" s="24">
        <v>90</v>
      </c>
      <c r="I90" s="24">
        <v>90</v>
      </c>
      <c r="J90" s="24">
        <v>85</v>
      </c>
      <c r="K90" s="24">
        <f>(G90*G79)+(H90*H79)+(I90*I79)+(J90*J79)</f>
        <v>85.815000000000012</v>
      </c>
    </row>
  </sheetData>
  <mergeCells count="29">
    <mergeCell ref="E66:J66"/>
    <mergeCell ref="P65:T65"/>
    <mergeCell ref="E77:J77"/>
    <mergeCell ref="E79:F79"/>
    <mergeCell ref="K78:K79"/>
    <mergeCell ref="O77:Q77"/>
    <mergeCell ref="E56:E57"/>
    <mergeCell ref="E55:H55"/>
    <mergeCell ref="F56:H56"/>
    <mergeCell ref="P45:U45"/>
    <mergeCell ref="P59:U59"/>
    <mergeCell ref="E38:E39"/>
    <mergeCell ref="F38:H38"/>
    <mergeCell ref="I38:K38"/>
    <mergeCell ref="L38:N38"/>
    <mergeCell ref="O38:Q38"/>
    <mergeCell ref="E45:J45"/>
    <mergeCell ref="U20:Z20"/>
    <mergeCell ref="E30:J30"/>
    <mergeCell ref="E31:E32"/>
    <mergeCell ref="F31:H31"/>
    <mergeCell ref="I31:K31"/>
    <mergeCell ref="L31:N31"/>
    <mergeCell ref="O31:Q31"/>
    <mergeCell ref="F9:V9"/>
    <mergeCell ref="E10:E11"/>
    <mergeCell ref="W10:W11"/>
    <mergeCell ref="F11:V11"/>
    <mergeCell ref="E21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AHP Fuzzy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2023-09-22T08:06:59Z</dcterms:created>
  <dcterms:modified xsi:type="dcterms:W3CDTF">2023-09-22T15:07:09Z</dcterms:modified>
</cp:coreProperties>
</file>