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a\Documents\Comp_Written\MKrarti\cfd\results\"/>
    </mc:Choice>
  </mc:AlternateContent>
  <xr:revisionPtr revIDLastSave="0" documentId="13_ncr:1_{72317253-584B-422B-A2E8-ACBBBA824481}" xr6:coauthVersionLast="41" xr6:coauthVersionMax="41" xr10:uidLastSave="{00000000-0000-0000-0000-000000000000}"/>
  <bookViews>
    <workbookView xWindow="-108" yWindow="-108" windowWidth="23256" windowHeight="12576" activeTab="1" xr2:uid="{64B610B5-9ADA-4215-BA90-F15235AD5D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28" i="2"/>
  <c r="G30" i="2"/>
  <c r="G29" i="2"/>
  <c r="C2" i="2"/>
  <c r="B2" i="2"/>
  <c r="D2" i="2" s="1"/>
  <c r="F14" i="1"/>
  <c r="F13" i="1"/>
  <c r="G13" i="1" s="1"/>
  <c r="I13" i="1" s="1"/>
  <c r="I6" i="1" l="1"/>
  <c r="I4" i="1" l="1"/>
  <c r="I8" i="1"/>
  <c r="I10" i="1"/>
  <c r="I2" i="1"/>
  <c r="C3" i="2" l="1"/>
  <c r="C4" i="2"/>
  <c r="C5" i="2"/>
  <c r="C6" i="2"/>
  <c r="C1" i="2"/>
  <c r="D4" i="2"/>
  <c r="B6" i="2"/>
  <c r="B5" i="2"/>
  <c r="B4" i="2"/>
  <c r="B3" i="2"/>
  <c r="D3" i="2" s="1"/>
  <c r="B1" i="2"/>
  <c r="D1" i="2" s="1"/>
  <c r="G10" i="1"/>
  <c r="G8" i="1"/>
  <c r="G6" i="1"/>
  <c r="G4" i="1"/>
  <c r="G2" i="1"/>
  <c r="D5" i="2" l="1"/>
  <c r="D6" i="2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<sst xmlns="http://schemas.openxmlformats.org/spreadsheetml/2006/main" count="12" uniqueCount="12">
  <si>
    <t>Insulation Angle</t>
  </si>
  <si>
    <t>Outdoor Temperature (K)</t>
  </si>
  <si>
    <t>Heat Flux (W)</t>
  </si>
  <si>
    <r>
      <t>Estimated R-value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-K/W)</t>
    </r>
  </si>
  <si>
    <r>
      <t>0</t>
    </r>
    <r>
      <rPr>
        <vertAlign val="superscript"/>
        <sz val="11"/>
        <color theme="1"/>
        <rFont val="Times New Roman"/>
        <family val="1"/>
      </rPr>
      <t>o</t>
    </r>
  </si>
  <si>
    <r>
      <t>30</t>
    </r>
    <r>
      <rPr>
        <vertAlign val="superscript"/>
        <sz val="11"/>
        <color theme="1"/>
        <rFont val="Times New Roman"/>
        <family val="1"/>
      </rPr>
      <t>o</t>
    </r>
  </si>
  <si>
    <r>
      <t>45</t>
    </r>
    <r>
      <rPr>
        <vertAlign val="superscript"/>
        <sz val="11"/>
        <color theme="1"/>
        <rFont val="Times New Roman"/>
        <family val="1"/>
      </rPr>
      <t>o</t>
    </r>
  </si>
  <si>
    <r>
      <t>60</t>
    </r>
    <r>
      <rPr>
        <vertAlign val="superscript"/>
        <sz val="11"/>
        <color theme="1"/>
        <rFont val="Times New Roman"/>
        <family val="1"/>
      </rPr>
      <t>o</t>
    </r>
  </si>
  <si>
    <r>
      <t>90</t>
    </r>
    <r>
      <rPr>
        <vertAlign val="superscript"/>
        <sz val="11"/>
        <color theme="1"/>
        <rFont val="Times New Roman"/>
        <family val="1"/>
      </rPr>
      <t>o</t>
    </r>
  </si>
  <si>
    <t>Indoor Temperature (K)</t>
  </si>
  <si>
    <t>Area (m2)</t>
  </si>
  <si>
    <r>
      <t>20</t>
    </r>
    <r>
      <rPr>
        <vertAlign val="superscript"/>
        <sz val="11"/>
        <color theme="1"/>
        <rFont val="Times New Roman"/>
        <family val="1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</si>
</sst>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 Value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Sheet2!$A$1:$A$6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xVal>
          <c:yVal>
            <c:numRef>
              <c:f>Sheet2!$B$1:$B$6</c:f>
              <c:numCache>
                <c:formatCode>General</c:formatCode>
                <c:ptCount val="6"/>
                <c:pt idx="0">
                  <c:v>3.8523569359034653</c:v>
                </c:pt>
                <c:pt idx="1">
                  <c:v>0.78595285552127447</c:v>
                </c:pt>
                <c:pt idx="2">
                  <c:v>0.76127718613876727</c:v>
                </c:pt>
                <c:pt idx="3">
                  <c:v>0.7773240913945838</c:v>
                </c:pt>
                <c:pt idx="4">
                  <c:v>0.75661929429561081</c:v>
                </c:pt>
                <c:pt idx="5">
                  <c:v>0.75484387608417625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8-4CA0-985B-C3228612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9016"/>
        <c:axId val="570118688"/>
      </c:scatterChart>
      <c:scatterChart>
        <c:scatterStyle val="smoothMarker"/>
        <c:varyColors val="0"/>
        <c:ser>
          <c:idx val="1"/>
          <c:order val="1"/>
          <c:tx>
            <c:v>Regression Line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Sheet2!$A$1:$A$6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xVal>
          <c:yVal>
            <c:numRef>
              <c:f>Sheet2!$C$1:$C$6</c:f>
              <c:numCache>
                <c:formatCode>General</c:formatCode>
                <c:ptCount val="6"/>
                <c:pt idx="0">
                  <c:v>3.8650000000000002</c:v>
                </c:pt>
                <c:pt idx="1">
                  <c:v>0.78921259842519687</c:v>
                </c:pt>
                <c:pt idx="2">
                  <c:v>0.77298153034300787</c:v>
                </c:pt>
                <c:pt idx="3">
                  <c:v>0.7620653133274492</c:v>
                </c:pt>
                <c:pt idx="4">
                  <c:v>0.75657824933687001</c:v>
                </c:pt>
                <c:pt idx="5">
                  <c:v>0.75107174490699735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78-4CA0-985B-C3228612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9016"/>
        <c:axId val="570118688"/>
      </c:scatterChart>
      <c:valAx>
        <c:axId val="57011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Insulation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118688"/>
        <c:crosses val="autoZero"/>
        <c:crossBetween val="midCat"/>
      </c:valAx>
      <c:valAx>
        <c:axId val="5701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R-value (m</a:t>
                </a:r>
                <a:r>
                  <a:rPr lang="en-US" baseline="30000"/>
                  <a:t>2</a:t>
                </a:r>
                <a:r>
                  <a:rPr lang="en-US"/>
                  <a:t>-K/W)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119016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 Value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Sheet2!$A$28:$A$36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Sheet2!$B$28:$B$36</c:f>
              <c:numCache>
                <c:formatCode>General</c:formatCode>
                <c:ptCount val="9"/>
                <c:pt idx="0">
                  <c:v>3.8523569359034653</c:v>
                </c:pt>
                <c:pt idx="1">
                  <c:v>2.229209833333333</c:v>
                </c:pt>
                <c:pt idx="2">
                  <c:v>1.5</c:v>
                </c:pt>
                <c:pt idx="3">
                  <c:v>0.8</c:v>
                </c:pt>
                <c:pt idx="4">
                  <c:v>0.78595285552127447</c:v>
                </c:pt>
                <c:pt idx="5">
                  <c:v>0.76127718613876727</c:v>
                </c:pt>
                <c:pt idx="6">
                  <c:v>0.7773240913945838</c:v>
                </c:pt>
                <c:pt idx="7">
                  <c:v>0.75661929429561081</c:v>
                </c:pt>
                <c:pt idx="8">
                  <c:v>0.75484387608417625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2-4DA9-A104-C12E6628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9016"/>
        <c:axId val="570118688"/>
      </c:scatterChart>
      <c:scatterChart>
        <c:scatterStyle val="smoothMarker"/>
        <c:varyColors val="0"/>
        <c:ser>
          <c:idx val="1"/>
          <c:order val="1"/>
          <c:tx>
            <c:v>Regression Line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Sheet2!$A$28:$A$36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Sheet2!$C$28:$C$36</c:f>
              <c:numCache>
                <c:formatCode>General</c:formatCode>
                <c:ptCount val="9"/>
                <c:pt idx="0">
                  <c:v>5.7</c:v>
                </c:pt>
                <c:pt idx="1">
                  <c:v>1.5333333333333332</c:v>
                </c:pt>
                <c:pt idx="2">
                  <c:v>1.1545454545454545</c:v>
                </c:pt>
                <c:pt idx="3">
                  <c:v>1.0125</c:v>
                </c:pt>
                <c:pt idx="4">
                  <c:v>0.93809523809523809</c:v>
                </c:pt>
                <c:pt idx="5">
                  <c:v>0.86129032258064508</c:v>
                </c:pt>
                <c:pt idx="6">
                  <c:v>0.80869565217391304</c:v>
                </c:pt>
                <c:pt idx="7">
                  <c:v>0.78196721311475403</c:v>
                </c:pt>
                <c:pt idx="8">
                  <c:v>0.75494505494505493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5F2-4DA9-A104-C12E6628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9016"/>
        <c:axId val="570118688"/>
      </c:scatterChart>
      <c:valAx>
        <c:axId val="57011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Insulation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118688"/>
        <c:crosses val="autoZero"/>
        <c:crossBetween val="midCat"/>
      </c:valAx>
      <c:valAx>
        <c:axId val="5701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R-value (m</a:t>
                </a:r>
                <a:r>
                  <a:rPr lang="en-US" baseline="30000"/>
                  <a:t>2</a:t>
                </a:r>
                <a:r>
                  <a:rPr lang="en-US"/>
                  <a:t>-K/W)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119016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570401</xdr:colOff>
      <xdr:row>7</xdr:row>
      <xdr:rowOff>512</xdr:rowOff>
    </xdr:from>
    <xdr:to>
      <xdr:col>17</xdr:col>
      <xdr:colOff>267066</xdr:colOff>
      <xdr:row>22</xdr:row>
      <xdr:rowOff>8132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4B27E-49EF-4AE4-83C8-DC72A4047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558165</xdr:colOff>
      <xdr:row>22</xdr:row>
      <xdr:rowOff>97155</xdr:rowOff>
    </xdr:from>
    <xdr:to>
      <xdr:col>17</xdr:col>
      <xdr:colOff>254830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8C4A9-26DC-4EB5-912C-09FDF471F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6A93-F467-4AB9-9549-755CE08F2A77}">
  <dimension ref="A1:I14"/>
  <sheetViews>
    <sheetView workbookViewId="0">
      <selection activeCell="G2" sqref="G2"/>
    </sheetView>
  </sheetViews>
  <sheetFormatPr defaultRowHeight="14.4" x14ac:dyDescent="0.3"/>
  <cols>
    <col min="1" max="1" width="14.33203125" bestFit="1" customWidth="1"/>
    <col min="2" max="2" width="22.6640625" bestFit="1" customWidth="1"/>
    <col min="3" max="4" width="22.6640625" customWidth="1"/>
    <col min="5" max="5" width="13" bestFit="1" customWidth="1"/>
    <col min="6" max="6" width="28.6640625" customWidth="1"/>
  </cols>
  <sheetData>
    <row r="1" spans="1:9" ht="16.8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3</v>
      </c>
    </row>
    <row r="2" spans="1:9" x14ac:dyDescent="0.3">
      <c r="A2" s="5" t="s">
        <v>4</v>
      </c>
      <c r="B2" s="2">
        <v>272.04000000000002</v>
      </c>
      <c r="C2" s="3">
        <v>294.26</v>
      </c>
      <c r="D2" s="2">
        <v>3.048</v>
      </c>
      <c r="E2" s="2">
        <v>-18.07</v>
      </c>
      <c r="F2" s="2">
        <f>D2*(B2-C2)/E2</f>
        <v>3.7480110680686169</v>
      </c>
      <c r="G2">
        <f>AVERAGE(F2,F3)</f>
        <v>3.8523569359034653</v>
      </c>
      <c r="I2" s="4">
        <f>1/G2</f>
        <v>0.25958134633894647</v>
      </c>
    </row>
    <row r="3" spans="1:9" x14ac:dyDescent="0.3">
      <c r="A3" s="5"/>
      <c r="B3" s="2">
        <v>308.14999999999998</v>
      </c>
      <c r="C3" s="3">
        <v>294.26</v>
      </c>
      <c r="D3" s="2">
        <v>3.048</v>
      </c>
      <c r="E3" s="2">
        <v>10.7</v>
      </c>
      <c r="F3" s="2">
        <f t="shared" ref="F3:F11" si="0">D3*(B3-C3)/E3</f>
        <v>3.9567028037383141</v>
      </c>
    </row>
    <row r="4" spans="1:9" x14ac:dyDescent="0.3">
      <c r="A4" s="5" t="s">
        <v>5</v>
      </c>
      <c r="B4" s="2">
        <v>272.04000000000002</v>
      </c>
      <c r="C4" s="3">
        <v>294.26</v>
      </c>
      <c r="D4" s="2">
        <v>3.048</v>
      </c>
      <c r="E4" s="2">
        <v>-94.43</v>
      </c>
      <c r="F4" s="2">
        <f t="shared" si="0"/>
        <v>0.71721444456210848</v>
      </c>
      <c r="G4">
        <f>AVERAGE(F4,F5)</f>
        <v>0.76127718613876727</v>
      </c>
      <c r="I4">
        <f t="shared" ref="I4:I10" si="1">1/G4</f>
        <v>1.3135819885422362</v>
      </c>
    </row>
    <row r="5" spans="1:9" x14ac:dyDescent="0.3">
      <c r="A5" s="5"/>
      <c r="B5" s="2">
        <v>308.14999999999998</v>
      </c>
      <c r="C5" s="3">
        <v>294.26</v>
      </c>
      <c r="D5" s="2">
        <v>3.048</v>
      </c>
      <c r="E5" s="2">
        <v>52.57</v>
      </c>
      <c r="F5" s="2">
        <f t="shared" si="0"/>
        <v>0.80533992771542617</v>
      </c>
    </row>
    <row r="6" spans="1:9" x14ac:dyDescent="0.3">
      <c r="A6" s="5" t="s">
        <v>6</v>
      </c>
      <c r="B6" s="2">
        <v>272.04000000000002</v>
      </c>
      <c r="C6" s="3">
        <v>294.26</v>
      </c>
      <c r="D6" s="2">
        <v>3.048</v>
      </c>
      <c r="E6" s="2">
        <v>-93.29</v>
      </c>
      <c r="F6" s="2">
        <f t="shared" si="0"/>
        <v>0.72597877586021975</v>
      </c>
      <c r="G6">
        <f>AVERAGE(F6,F7)</f>
        <v>0.7773240913945838</v>
      </c>
      <c r="I6" s="4">
        <f>1/G6</f>
        <v>1.2864646948043474</v>
      </c>
    </row>
    <row r="7" spans="1:9" x14ac:dyDescent="0.3">
      <c r="A7" s="5"/>
      <c r="B7" s="2">
        <v>308.14999999999998</v>
      </c>
      <c r="C7" s="3">
        <v>294.26</v>
      </c>
      <c r="D7" s="2">
        <v>3.048</v>
      </c>
      <c r="E7" s="2">
        <v>51.09</v>
      </c>
      <c r="F7" s="2">
        <f t="shared" si="0"/>
        <v>0.82866940692894797</v>
      </c>
    </row>
    <row r="8" spans="1:9" x14ac:dyDescent="0.3">
      <c r="A8" s="5" t="s">
        <v>7</v>
      </c>
      <c r="B8" s="2">
        <v>272.04000000000002</v>
      </c>
      <c r="C8" s="3">
        <v>294.26</v>
      </c>
      <c r="D8" s="2">
        <v>3.048</v>
      </c>
      <c r="E8" s="2">
        <v>-95.14</v>
      </c>
      <c r="F8" s="2">
        <f t="shared" si="0"/>
        <v>0.71186209796089872</v>
      </c>
      <c r="G8">
        <f>AVERAGE(F8,F9)</f>
        <v>0.75661929429561081</v>
      </c>
      <c r="I8">
        <f t="shared" si="1"/>
        <v>1.3216686483404696</v>
      </c>
    </row>
    <row r="9" spans="1:9" x14ac:dyDescent="0.3">
      <c r="A9" s="5"/>
      <c r="B9" s="2">
        <v>308.14999999999998</v>
      </c>
      <c r="C9" s="3">
        <v>294.26</v>
      </c>
      <c r="D9" s="2">
        <v>3.048</v>
      </c>
      <c r="E9" s="2">
        <v>52.83</v>
      </c>
      <c r="F9" s="2">
        <f t="shared" si="0"/>
        <v>0.8013764906303229</v>
      </c>
    </row>
    <row r="10" spans="1:9" ht="16.8" customHeight="1" x14ac:dyDescent="0.3">
      <c r="A10" s="5" t="s">
        <v>8</v>
      </c>
      <c r="B10" s="2">
        <v>272.04000000000002</v>
      </c>
      <c r="C10" s="3">
        <v>294.26</v>
      </c>
      <c r="D10" s="2">
        <v>3.048</v>
      </c>
      <c r="E10" s="2">
        <v>-94.99</v>
      </c>
      <c r="F10" s="2">
        <f t="shared" si="0"/>
        <v>0.7129862090746385</v>
      </c>
      <c r="G10">
        <f>AVERAGE(F10,F11)</f>
        <v>0.75484387608417625</v>
      </c>
      <c r="I10" s="4">
        <f t="shared" si="1"/>
        <v>1.3247772575007088</v>
      </c>
    </row>
    <row r="11" spans="1:9" x14ac:dyDescent="0.3">
      <c r="A11" s="5"/>
      <c r="B11" s="2">
        <v>308.14999999999998</v>
      </c>
      <c r="C11" s="3">
        <v>294.26</v>
      </c>
      <c r="D11" s="2">
        <v>3.048</v>
      </c>
      <c r="E11">
        <v>53.14</v>
      </c>
      <c r="F11" s="2">
        <f t="shared" si="0"/>
        <v>0.79670154309371388</v>
      </c>
    </row>
    <row r="13" spans="1:9" x14ac:dyDescent="0.3">
      <c r="A13" s="5" t="s">
        <v>11</v>
      </c>
      <c r="B13" s="2">
        <v>272.04000000000002</v>
      </c>
      <c r="C13" s="3">
        <v>294.26</v>
      </c>
      <c r="D13" s="2">
        <v>3.048</v>
      </c>
      <c r="E13" s="2">
        <v>-93.22</v>
      </c>
      <c r="F13" s="2">
        <f t="shared" ref="F13:F14" si="2">D13*(B13-C13)/E13</f>
        <v>0.72652392190516957</v>
      </c>
      <c r="G13">
        <f>AVERAGE(F13,F14)</f>
        <v>0.78595285552127447</v>
      </c>
      <c r="I13" s="4">
        <f t="shared" ref="I13:I14" si="3">1/G13</f>
        <v>1.2723409463749085</v>
      </c>
    </row>
    <row r="14" spans="1:9" x14ac:dyDescent="0.3">
      <c r="A14" s="5"/>
      <c r="B14" s="2">
        <v>308.14999999999998</v>
      </c>
      <c r="C14" s="3">
        <v>294.26</v>
      </c>
      <c r="D14" s="2">
        <v>3.048</v>
      </c>
      <c r="E14">
        <v>50.08</v>
      </c>
      <c r="F14" s="2">
        <f t="shared" si="2"/>
        <v>0.84538178913737938</v>
      </c>
    </row>
  </sheetData>
  <mergeCells count="6">
    <mergeCell ref="A13:A14"/>
    <mergeCell ref="A8:A9"/>
    <mergeCell ref="A10:A11"/>
    <mergeCell ref="A2:A3"/>
    <mergeCell ref="A4:A5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74F8-CE1E-4EB5-A4F0-0F4CC41E4876}">
  <dimension ref="A1:G36"/>
  <sheetViews>
    <sheetView tabSelected="1" topLeftCell="A16" zoomScaleNormal="100" workbookViewId="0">
      <selection activeCell="X26" sqref="X26"/>
    </sheetView>
  </sheetViews>
  <sheetFormatPr defaultRowHeight="14.4" x14ac:dyDescent="0.3"/>
  <sheetData>
    <row r="1" spans="1:4" x14ac:dyDescent="0.3">
      <c r="A1">
        <v>0</v>
      </c>
      <c r="B1">
        <f>Sheet1!G2</f>
        <v>3.8523569359034653</v>
      </c>
      <c r="C1">
        <f>1/(A1+0.32)+0.74</f>
        <v>3.8650000000000002</v>
      </c>
      <c r="D1">
        <f>B1-C1</f>
        <v>-1.2643064096534928E-2</v>
      </c>
    </row>
    <row r="2" spans="1:4" x14ac:dyDescent="0.3">
      <c r="A2">
        <v>20</v>
      </c>
      <c r="B2">
        <f>Sheet1!G13</f>
        <v>0.78595285552127447</v>
      </c>
      <c r="C2">
        <f>1/(A2+0.32)+0.74</f>
        <v>0.78921259842519687</v>
      </c>
      <c r="D2">
        <f>B2-C2</f>
        <v>-3.2597429039223913E-3</v>
      </c>
    </row>
    <row r="3" spans="1:4" x14ac:dyDescent="0.3">
      <c r="A3">
        <v>30</v>
      </c>
      <c r="B3">
        <f>Sheet1!G4</f>
        <v>0.76127718613876727</v>
      </c>
      <c r="C3">
        <f t="shared" ref="C3:C6" si="0">1/(A3+0.32)+0.74</f>
        <v>0.77298153034300787</v>
      </c>
      <c r="D3">
        <f t="shared" ref="D3:D6" si="1">B3-C3</f>
        <v>-1.1704344204240602E-2</v>
      </c>
    </row>
    <row r="4" spans="1:4" x14ac:dyDescent="0.3">
      <c r="A4">
        <v>45</v>
      </c>
      <c r="B4">
        <f>Sheet1!G6</f>
        <v>0.7773240913945838</v>
      </c>
      <c r="C4">
        <f t="shared" si="0"/>
        <v>0.7620653133274492</v>
      </c>
      <c r="D4">
        <f t="shared" si="1"/>
        <v>1.5258778067134604E-2</v>
      </c>
    </row>
    <row r="5" spans="1:4" x14ac:dyDescent="0.3">
      <c r="A5">
        <v>60</v>
      </c>
      <c r="B5">
        <f>Sheet1!G8</f>
        <v>0.75661929429561081</v>
      </c>
      <c r="C5">
        <f t="shared" si="0"/>
        <v>0.75657824933687001</v>
      </c>
      <c r="D5">
        <f t="shared" si="1"/>
        <v>4.1044958740799053E-5</v>
      </c>
    </row>
    <row r="6" spans="1:4" x14ac:dyDescent="0.3">
      <c r="A6">
        <v>90</v>
      </c>
      <c r="B6">
        <f>Sheet1!G10</f>
        <v>0.75484387608417625</v>
      </c>
      <c r="C6">
        <f t="shared" si="0"/>
        <v>0.75107174490699735</v>
      </c>
      <c r="D6">
        <f t="shared" si="1"/>
        <v>3.7721311771788946E-3</v>
      </c>
    </row>
    <row r="28" spans="1:7" x14ac:dyDescent="0.3">
      <c r="A28">
        <v>0</v>
      </c>
      <c r="B28">
        <v>3.8523569359034653</v>
      </c>
      <c r="C28">
        <f>5/(A28+1)+0.7</f>
        <v>5.7</v>
      </c>
    </row>
    <row r="29" spans="1:7" x14ac:dyDescent="0.3">
      <c r="A29">
        <v>5</v>
      </c>
      <c r="B29">
        <v>2.229209833333333</v>
      </c>
      <c r="C29">
        <f t="shared" ref="C29:C36" si="2">5/(A29+1)+0.7</f>
        <v>1.5333333333333332</v>
      </c>
      <c r="G29">
        <f>(7.47-6.53)/12*1.7611+3.852357-1.7611</f>
        <v>2.229209833333333</v>
      </c>
    </row>
    <row r="30" spans="1:7" x14ac:dyDescent="0.3">
      <c r="A30">
        <v>10</v>
      </c>
      <c r="B30">
        <v>1.5</v>
      </c>
      <c r="C30">
        <f t="shared" si="2"/>
        <v>1.1545454545454545</v>
      </c>
      <c r="G30">
        <f>3.852357-1.7611</f>
        <v>2.0912569999999997</v>
      </c>
    </row>
    <row r="31" spans="1:7" x14ac:dyDescent="0.3">
      <c r="A31">
        <v>15</v>
      </c>
      <c r="B31">
        <v>0.8</v>
      </c>
      <c r="C31">
        <f t="shared" si="2"/>
        <v>1.0125</v>
      </c>
    </row>
    <row r="32" spans="1:7" x14ac:dyDescent="0.3">
      <c r="A32">
        <v>20</v>
      </c>
      <c r="B32">
        <v>0.78595285552127447</v>
      </c>
      <c r="C32">
        <f t="shared" si="2"/>
        <v>0.93809523809523809</v>
      </c>
    </row>
    <row r="33" spans="1:3" x14ac:dyDescent="0.3">
      <c r="A33">
        <v>30</v>
      </c>
      <c r="B33">
        <v>0.76127718613876727</v>
      </c>
      <c r="C33">
        <f t="shared" si="2"/>
        <v>0.86129032258064508</v>
      </c>
    </row>
    <row r="34" spans="1:3" x14ac:dyDescent="0.3">
      <c r="A34">
        <v>45</v>
      </c>
      <c r="B34">
        <v>0.7773240913945838</v>
      </c>
      <c r="C34">
        <f t="shared" si="2"/>
        <v>0.80869565217391304</v>
      </c>
    </row>
    <row r="35" spans="1:3" x14ac:dyDescent="0.3">
      <c r="A35">
        <v>60</v>
      </c>
      <c r="B35">
        <v>0.75661929429561081</v>
      </c>
      <c r="C35">
        <f t="shared" si="2"/>
        <v>0.78196721311475403</v>
      </c>
    </row>
    <row r="36" spans="1:3" x14ac:dyDescent="0.3">
      <c r="A36">
        <v>90</v>
      </c>
      <c r="B36">
        <v>0.75484387608417625</v>
      </c>
      <c r="C36">
        <f t="shared" si="2"/>
        <v>0.75494505494505493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Ye</dc:creator>
  <cp:lastModifiedBy>Yunyang Ye</cp:lastModifiedBy>
  <dcterms:created xsi:type="dcterms:W3CDTF">2019-03-03T17:29:40Z</dcterms:created>
  <dcterms:modified xsi:type="dcterms:W3CDTF">2019-03-25T05:33:56Z</dcterms:modified>
</cp:coreProperties>
</file>