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ngedaddy/CFD class/vanleer/vanleer_2d/vanleer_2d/results/"/>
    </mc:Choice>
  </mc:AlternateContent>
  <xr:revisionPtr revIDLastSave="0" documentId="13_ncr:1_{6977C551-B6AE-5341-84D7-BC9B5F00BA8F}" xr6:coauthVersionLast="47" xr6:coauthVersionMax="47" xr10:uidLastSave="{00000000-0000-0000-0000-000000000000}"/>
  <bookViews>
    <workbookView xWindow="1380" yWindow="500" windowWidth="28040" windowHeight="16480" xr2:uid="{40410344-E706-2846-AF73-BEC5AC277E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9" i="1"/>
  <c r="A77" i="1"/>
  <c r="E28" i="1"/>
  <c r="E29" i="1"/>
  <c r="E30" i="1"/>
  <c r="E77" i="1"/>
  <c r="E78" i="1"/>
  <c r="E79" i="1"/>
  <c r="E72" i="1"/>
  <c r="E71" i="1"/>
  <c r="E70" i="1"/>
  <c r="A70" i="1"/>
  <c r="A72" i="1"/>
  <c r="A71" i="1"/>
  <c r="E62" i="1"/>
  <c r="E63" i="1"/>
  <c r="E64" i="1"/>
  <c r="A62" i="1"/>
  <c r="A63" i="1"/>
  <c r="A64" i="1"/>
  <c r="E44" i="1"/>
  <c r="E45" i="1"/>
  <c r="E46" i="1"/>
  <c r="A44" i="1"/>
  <c r="A45" i="1"/>
  <c r="A46" i="1"/>
  <c r="E35" i="1"/>
  <c r="E36" i="1"/>
  <c r="E37" i="1"/>
  <c r="A35" i="1"/>
  <c r="A36" i="1"/>
  <c r="A37" i="1"/>
  <c r="A20" i="1"/>
  <c r="A29" i="1"/>
  <c r="A30" i="1"/>
  <c r="E21" i="1"/>
  <c r="E22" i="1"/>
  <c r="E20" i="1"/>
  <c r="A21" i="1"/>
  <c r="A22" i="1"/>
  <c r="E3" i="1"/>
  <c r="E4" i="1"/>
  <c r="E2" i="1"/>
  <c r="A2" i="1"/>
  <c r="A3" i="1"/>
  <c r="A4" i="1"/>
</calcChain>
</file>

<file path=xl/sharedStrings.xml><?xml version="1.0" encoding="utf-8"?>
<sst xmlns="http://schemas.openxmlformats.org/spreadsheetml/2006/main" count="80" uniqueCount="44">
  <si>
    <t>h</t>
  </si>
  <si>
    <t>L1</t>
  </si>
  <si>
    <t>L_inf</t>
  </si>
  <si>
    <t>P_L1</t>
  </si>
  <si>
    <t>P_L_inf</t>
  </si>
  <si>
    <t>L1 norm is 0.00571016</t>
  </si>
  <si>
    <t>L_inf norm is 0.0338986</t>
  </si>
  <si>
    <t>L1 norm is 0.002565</t>
  </si>
  <si>
    <t>L_inf norm is 0.0156441</t>
  </si>
  <si>
    <t>L1 norm is 0.00125825</t>
  </si>
  <si>
    <t>L1 norm is 0.00575873</t>
  </si>
  <si>
    <t>L_inf norm is 0.00768961</t>
  </si>
  <si>
    <t>L1 norm is 0.000621139</t>
  </si>
  <si>
    <t>L_inf norm is 0.00453357</t>
  </si>
  <si>
    <t>L1 norm is 0.00571139</t>
  </si>
  <si>
    <t>L_inf norm is 0.0338667</t>
  </si>
  <si>
    <t>L1 norm is 0.0147715</t>
  </si>
  <si>
    <t>L_inf norm is 0.0732989</t>
  </si>
  <si>
    <t>L1 norm is 0.00258564</t>
  </si>
  <si>
    <t>L_inf norm is 0.0156243</t>
  </si>
  <si>
    <t>L1 norm is 0.00126702</t>
  </si>
  <si>
    <t>L_inf norm is 0.00756419</t>
  </si>
  <si>
    <t>p</t>
  </si>
  <si>
    <t>for subsonic case vanleer</t>
  </si>
  <si>
    <t>_P_l_inf</t>
  </si>
  <si>
    <t>L1 norm is 0.00904744</t>
  </si>
  <si>
    <t>L_inf norm is 0.0448185</t>
  </si>
  <si>
    <t>L1 norm is 0.00417856</t>
  </si>
  <si>
    <t>L_inf norm is 0.016279</t>
  </si>
  <si>
    <t>L1 norm is 0.00217907</t>
  </si>
  <si>
    <t>L_inf norm is 0.00802971</t>
  </si>
  <si>
    <t>for roe supersonic</t>
  </si>
  <si>
    <t>for roe subsonic</t>
  </si>
  <si>
    <t>L1 norm is 0.0159413</t>
  </si>
  <si>
    <t>L_inf norm is 0.0974675</t>
  </si>
  <si>
    <t>L1 norm is 0.00684695</t>
  </si>
  <si>
    <t>L_inf norm is 0.0517333</t>
  </si>
  <si>
    <t>L1 norm is 0.00332511</t>
  </si>
  <si>
    <t>L_inf norm is 0.0237114</t>
  </si>
  <si>
    <t>L1 norm is 0.00164116</t>
  </si>
  <si>
    <t>L_inf norm is 0.0104647</t>
  </si>
  <si>
    <t>elbandaga</t>
  </si>
  <si>
    <t>vanleer supersonic</t>
  </si>
  <si>
    <t>pressure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</si>
</sst>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Menlo"/>
      <family val="2"/>
    </font>
    <font>
      <b/>
      <sz val="12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of</a:t>
            </a:r>
            <a:r>
              <a:rPr lang="en-US" baseline="0"/>
              <a:t> accuracy subsonic vanleer limiter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6362593817513"/>
          <c:y val="0.15319444444444447"/>
          <c:w val="0.77777766400786374"/>
          <c:h val="0.69679024496937869"/>
        </c:manualLayout>
      </c:layout>
      <c:scatterChart>
        <c:scatterStyle val="smoothMarker"/>
        <c:varyColors val="0"/>
        <c:ser>
          <c:idx val="0"/>
          <c:order val="0"/>
          <c:tx>
            <c:v>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Sheet1!$A$28:$A$30</c:f>
              <c:numCache>
                <c:formatCode>General</c:formatCode>
                <c:ptCount val="3"/>
                <c:pt idx="0">
                  <c:v>1.00075789</c:v>
                </c:pt>
                <c:pt idx="1">
                  <c:v>0.93929330964850732</c:v>
                </c:pt>
                <c:pt idx="2">
                  <c:v>1.1145037834063276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5-6C46-9A62-B844E4304411}"/>
            </c:ext>
          </c:extLst>
        </c:ser>
        <c:ser>
          <c:idx val="1"/>
          <c:order val="1"/>
          <c:tx>
            <c:v>L_inf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Sheet1!$B$28:$B$30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Sheet1!$E$28:$E$30</c:f>
              <c:numCache>
                <c:formatCode>General</c:formatCode>
                <c:ptCount val="3"/>
                <c:pt idx="0">
                  <c:v>1.1284569</c:v>
                </c:pt>
                <c:pt idx="1">
                  <c:v>1.0195922896480578</c:v>
                </c:pt>
                <c:pt idx="2">
                  <c:v>1.4610822858229051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5-6C46-9A62-B844E430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91295"/>
        <c:axId val="1252289263"/>
      </c:scatterChart>
      <c:valAx>
        <c:axId val="14415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89263"/>
        <c:crosses val="autoZero"/>
        <c:crossBetween val="midCat"/>
      </c:valAx>
      <c:valAx>
        <c:axId val="1252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Order of accuracy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9689413823271"/>
          <c:y val="0.47763815981335667"/>
          <c:w val="0.15006542907754217"/>
          <c:h val="0.1925964401508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of accuracy supersonic vanleer limiter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0788317158029"/>
          <c:y val="0.17171296296296296"/>
          <c:w val="0.7685556674601720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1.0184305383328656</c:v>
                </c:pt>
                <c:pt idx="1">
                  <c:v>1.0275402279975145</c:v>
                </c:pt>
                <c:pt idx="2">
                  <c:v>1.1545723449698939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5-164E-A981-50DA54DF395F}"/>
            </c:ext>
          </c:extLst>
        </c:ser>
        <c:ser>
          <c:idx val="1"/>
          <c:order val="1"/>
          <c:tx>
            <c:v>L_inf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0.76226286889969452</c:v>
                </c:pt>
                <c:pt idx="1">
                  <c:v>1.0246363283324917</c:v>
                </c:pt>
                <c:pt idx="2">
                  <c:v>1.1156070286168513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5-164E-A981-50DA54DF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18079"/>
        <c:axId val="1594925199"/>
      </c:scatterChart>
      <c:valAx>
        <c:axId val="123201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25199"/>
        <c:crosses val="autoZero"/>
        <c:crossBetween val="midCat"/>
      </c:valAx>
      <c:valAx>
        <c:axId val="15949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Order of accuracy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1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1911636045492"/>
          <c:y val="0.35263815981335661"/>
          <c:w val="0.16773301593114814"/>
          <c:h val="0.1878604621143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of accuracy supersonic  using minmod limiter </a:t>
            </a:r>
          </a:p>
        </c:rich>
      </c:tx>
      <c:layout>
        <c:manualLayout>
          <c:xMode val="edge"/>
          <c:yMode val="edge"/>
          <c:x val="0.1292415440357873"/>
          <c:y val="8.1699346405228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1936926907273"/>
          <c:y val="0.21379629629629629"/>
          <c:w val="0.76897435378418311"/>
          <c:h val="0.64285651793525811"/>
        </c:manualLayout>
      </c:layout>
      <c:scatterChart>
        <c:scatterStyle val="smoothMarker"/>
        <c:varyColors val="0"/>
        <c:ser>
          <c:idx val="0"/>
          <c:order val="0"/>
          <c:tx>
            <c:v>L1_vanleer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Sheet1!$B$44:$B$46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Sheet1!$A$44:$A$46</c:f>
              <c:numCache>
                <c:formatCode>General</c:formatCode>
                <c:ptCount val="3"/>
                <c:pt idx="0">
                  <c:v>2.03686107666574</c:v>
                </c:pt>
                <c:pt idx="1">
                  <c:v>1.746818387595767</c:v>
                </c:pt>
                <c:pt idx="2">
                  <c:v>1.7318585174548349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1-0048-AA3A-0F27A2746DED}"/>
            </c:ext>
          </c:extLst>
        </c:ser>
        <c:ser>
          <c:idx val="1"/>
          <c:order val="1"/>
          <c:tx>
            <c:v>L_inf vanleer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Sheet1!$B$44:$B$46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Sheet1!$E$44:$E$46</c:f>
              <c:numCache>
                <c:formatCode>General</c:formatCode>
                <c:ptCount val="3"/>
                <c:pt idx="0">
                  <c:v>1.5245257377993899</c:v>
                </c:pt>
                <c:pt idx="1">
                  <c:v>1.7418817581652328</c:v>
                </c:pt>
                <c:pt idx="2">
                  <c:v>1.673410542925275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1-0048-AA3A-0F27A2746DED}"/>
            </c:ext>
          </c:extLst>
        </c:ser>
        <c:ser>
          <c:idx val="2"/>
          <c:order val="2"/>
          <c:tx>
            <c:v>L1 roe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Sheet1!$B$62:$B$64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Sheet1!$A$62:$A$64</c:f>
              <c:numCache>
                <c:formatCode>General</c:formatCode>
                <c:ptCount val="3"/>
                <c:pt idx="0">
                  <c:v>2.0581642484982998</c:v>
                </c:pt>
                <c:pt idx="1">
                  <c:v>1.9436448157719111</c:v>
                </c:pt>
                <c:pt idx="2">
                  <c:v>2.0563537917275849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1-0048-AA3A-0F27A2746DED}"/>
            </c:ext>
          </c:extLst>
        </c:ser>
        <c:ser>
          <c:idx val="3"/>
          <c:order val="3"/>
          <c:tx>
            <c:v>L_inf roe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Sheet1!$B$62:$B$64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Sheet1!$E$62:$E$64</c:f>
              <c:numCache>
                <c:formatCode>General</c:formatCode>
                <c:ptCount val="3"/>
                <c:pt idx="0">
                  <c:v>2.09306809721858</c:v>
                </c:pt>
                <c:pt idx="1">
                  <c:v>1.8973289631252981</c:v>
                </c:pt>
                <c:pt idx="2">
                  <c:v>1.6708861975184552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1-0048-AA3A-0F27A274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97247"/>
        <c:axId val="1408599823"/>
      </c:scatterChart>
      <c:valAx>
        <c:axId val="14085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99823"/>
        <c:crosses val="autoZero"/>
        <c:crossBetween val="midCat"/>
      </c:valAx>
      <c:valAx>
        <c:axId val="14085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Order of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38578628828223"/>
          <c:y val="0.51690634065478669"/>
          <c:w val="0.26548954516932172"/>
          <c:h val="0.29959446245689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of accuracy subsonic using  minmod limiter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04038274743218"/>
          <c:y val="0.10226851851851854"/>
          <c:w val="0.77753880174427015"/>
          <c:h val="0.72780914013655273"/>
        </c:manualLayout>
      </c:layout>
      <c:scatterChart>
        <c:scatterStyle val="smoothMarker"/>
        <c:varyColors val="0"/>
        <c:ser>
          <c:idx val="0"/>
          <c:order val="0"/>
          <c:tx>
            <c:v>L1 vanleer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Sheet1!$B$70:$B$72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Sheet1!$A$70:$A$72</c:f>
              <c:numCache>
                <c:formatCode>General</c:formatCode>
                <c:ptCount val="3"/>
                <c:pt idx="0">
                  <c:v>2.0015157800000001</c:v>
                </c:pt>
                <c:pt idx="1">
                  <c:v>1.5967986264024618</c:v>
                </c:pt>
                <c:pt idx="2">
                  <c:v>1.6717556751094951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E-C949-8AB8-F4CBC3F327C3}"/>
            </c:ext>
          </c:extLst>
        </c:ser>
        <c:ser>
          <c:idx val="1"/>
          <c:order val="1"/>
          <c:tx>
            <c:v>L_inf vanleer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Sheet1!$B$70:$B$72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Sheet1!$E$70:$E$72</c:f>
              <c:numCache>
                <c:formatCode>General</c:formatCode>
                <c:ptCount val="3"/>
                <c:pt idx="0">
                  <c:v>2.1087457999999999</c:v>
                </c:pt>
                <c:pt idx="1">
                  <c:v>2.0391845792961156</c:v>
                </c:pt>
                <c:pt idx="2">
                  <c:v>2.0455152001520669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E-C949-8AB8-F4CBC3F327C3}"/>
            </c:ext>
          </c:extLst>
        </c:ser>
        <c:ser>
          <c:idx val="2"/>
          <c:order val="2"/>
          <c:tx>
            <c:v>L1 roe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Sheet1!$B$77:$B$79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Sheet1!$A$77:$A$79</c:f>
              <c:numCache>
                <c:formatCode>General</c:formatCode>
                <c:ptCount val="3"/>
                <c:pt idx="0">
                  <c:v>2.1392409593570823</c:v>
                </c:pt>
                <c:pt idx="1">
                  <c:v>1.875706936335954</c:v>
                </c:pt>
                <c:pt idx="2">
                  <c:v>2.0727010341803171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E-C949-8AB8-F4CBC3F327C3}"/>
            </c:ext>
          </c:extLst>
        </c:ser>
        <c:ser>
          <c:idx val="3"/>
          <c:order val="3"/>
          <c:tx>
            <c:v>L_inf roe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Sheet1!$B$77:$B$79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Sheet1!$E$77:$E$79</c:f>
              <c:numCache>
                <c:formatCode>General</c:formatCode>
                <c:ptCount val="3"/>
                <c:pt idx="0">
                  <c:v>2.3600997871395202</c:v>
                </c:pt>
                <c:pt idx="1">
                  <c:v>1.9133710379525399</c:v>
                </c:pt>
                <c:pt idx="2">
                  <c:v>1.3707420273425175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4E-C949-8AB8-F4CBC3F3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44095"/>
        <c:axId val="1655845823"/>
      </c:scatterChart>
      <c:valAx>
        <c:axId val="16558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45823"/>
        <c:crosses val="autoZero"/>
        <c:crossBetween val="midCat"/>
      </c:valAx>
      <c:valAx>
        <c:axId val="1655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Order of accuracy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4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0887422855929"/>
          <c:y val="0.49162639152864512"/>
          <c:w val="0.27106412879492425"/>
          <c:h val="0.30457111465717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35</xdr:row>
      <xdr:rowOff>25400</xdr:rowOff>
    </xdr:from>
    <xdr:to>
      <xdr:col>10</xdr:col>
      <xdr:colOff>1847850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0F74B-20C1-C8BE-66B2-367D49B2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1</xdr:row>
      <xdr:rowOff>114300</xdr:rowOff>
    </xdr:from>
    <xdr:to>
      <xdr:col>9</xdr:col>
      <xdr:colOff>1460500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1C45C-E053-54B4-FD87-10FB513B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49</xdr:row>
      <xdr:rowOff>139700</xdr:rowOff>
    </xdr:from>
    <xdr:to>
      <xdr:col>11</xdr:col>
      <xdr:colOff>304800</xdr:colOff>
      <xdr:row>68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AED461-EDA7-6401-6720-9DF0438D4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</xdr:colOff>
      <xdr:row>71</xdr:row>
      <xdr:rowOff>177800</xdr:rowOff>
    </xdr:from>
    <xdr:to>
      <xdr:col>10</xdr:col>
      <xdr:colOff>1752600</xdr:colOff>
      <xdr:row>90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4D1AB-2EF0-2F11-D400-CBCC3BF6A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0750-EF97-7B41-951B-663FED17244F}">
  <dimension ref="A1:T80"/>
  <sheetViews>
    <sheetView tabSelected="1" topLeftCell="A65" workbookViewId="0">
      <selection activeCell="A79" sqref="A79"/>
    </sheetView>
  </sheetViews>
  <sheetFormatPr baseColWidth="10" defaultRowHeight="16" x14ac:dyDescent="0.2"/>
  <cols>
    <col min="1" max="1" width="14.5" customWidth="1"/>
    <col min="10" max="10" width="19.5" customWidth="1"/>
    <col min="11" max="11" width="32.33203125" customWidth="1"/>
    <col min="13" max="13" width="27.6640625" customWidth="1"/>
    <col min="15" max="15" width="30" customWidth="1"/>
  </cols>
  <sheetData>
    <row r="1" spans="1:20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H1" s="1"/>
      <c r="L1" s="1"/>
      <c r="P1" s="1"/>
      <c r="T1" s="1"/>
    </row>
    <row r="2" spans="1:20" x14ac:dyDescent="0.2">
      <c r="A2">
        <f>LN(C3/C2)/LN(2)</f>
        <v>1.0184305383328656</v>
      </c>
      <c r="B2">
        <v>1</v>
      </c>
      <c r="C2">
        <v>6.2113900000000004E-4</v>
      </c>
      <c r="D2">
        <v>4.5335699999999998E-3</v>
      </c>
      <c r="E2">
        <f>LN(D3/D2)/LN(2)</f>
        <v>0.76226286889969452</v>
      </c>
      <c r="H2" s="1">
        <v>256</v>
      </c>
      <c r="L2" s="1"/>
      <c r="P2" s="1"/>
      <c r="T2" s="1"/>
    </row>
    <row r="3" spans="1:20" x14ac:dyDescent="0.2">
      <c r="A3">
        <f>LN(C4/C3)/LN(2)</f>
        <v>1.0275402279975145</v>
      </c>
      <c r="B3">
        <v>2</v>
      </c>
      <c r="C3" s="1">
        <v>1.25825E-3</v>
      </c>
      <c r="D3" s="1">
        <v>7.6896100000000004E-3</v>
      </c>
      <c r="E3">
        <f t="shared" ref="E3:E4" si="0">LN(D4/D3)/LN(2)</f>
        <v>1.0246363283324917</v>
      </c>
      <c r="H3">
        <v>129</v>
      </c>
    </row>
    <row r="4" spans="1:20" x14ac:dyDescent="0.2">
      <c r="A4">
        <f>LN(C5/C4)/LN(2)</f>
        <v>1.1545723449698939</v>
      </c>
      <c r="B4" s="1">
        <v>4</v>
      </c>
      <c r="C4">
        <v>2.565E-3</v>
      </c>
      <c r="D4">
        <v>1.5644100000000001E-2</v>
      </c>
      <c r="E4">
        <f t="shared" si="0"/>
        <v>1.1156070286168513</v>
      </c>
      <c r="H4">
        <v>65</v>
      </c>
    </row>
    <row r="5" spans="1:20" x14ac:dyDescent="0.2">
      <c r="B5">
        <v>8</v>
      </c>
      <c r="C5">
        <v>5.7101599999999997E-3</v>
      </c>
      <c r="D5">
        <v>3.3898600000000001E-2</v>
      </c>
      <c r="H5">
        <v>33</v>
      </c>
    </row>
    <row r="6" spans="1:20" x14ac:dyDescent="0.2">
      <c r="K6" s="2" t="s">
        <v>10</v>
      </c>
    </row>
    <row r="7" spans="1:20" x14ac:dyDescent="0.2">
      <c r="I7">
        <v>33</v>
      </c>
      <c r="K7" s="1">
        <v>65</v>
      </c>
      <c r="L7" s="1"/>
      <c r="M7">
        <v>129</v>
      </c>
      <c r="O7">
        <v>256</v>
      </c>
    </row>
    <row r="8" spans="1:20" x14ac:dyDescent="0.2">
      <c r="I8" s="1" t="s">
        <v>5</v>
      </c>
      <c r="K8" s="1" t="s">
        <v>7</v>
      </c>
      <c r="M8" s="1" t="s">
        <v>9</v>
      </c>
      <c r="O8" s="1" t="s">
        <v>12</v>
      </c>
    </row>
    <row r="9" spans="1:20" x14ac:dyDescent="0.2">
      <c r="I9" s="1" t="s">
        <v>6</v>
      </c>
      <c r="K9" s="1" t="s">
        <v>8</v>
      </c>
      <c r="M9" s="1" t="s">
        <v>11</v>
      </c>
      <c r="O9" s="1" t="s">
        <v>13</v>
      </c>
    </row>
    <row r="10" spans="1:20" x14ac:dyDescent="0.2">
      <c r="K10" s="1"/>
    </row>
    <row r="18" spans="1:17" x14ac:dyDescent="0.2">
      <c r="A18" t="s">
        <v>31</v>
      </c>
    </row>
    <row r="19" spans="1:17" x14ac:dyDescent="0.2">
      <c r="A19" t="s">
        <v>22</v>
      </c>
      <c r="B19" t="s">
        <v>0</v>
      </c>
      <c r="C19" t="s">
        <v>1</v>
      </c>
      <c r="D19" t="s">
        <v>2</v>
      </c>
      <c r="E19" t="s">
        <v>22</v>
      </c>
      <c r="I19">
        <v>17</v>
      </c>
      <c r="K19">
        <v>33</v>
      </c>
      <c r="M19">
        <v>65</v>
      </c>
      <c r="O19">
        <v>129</v>
      </c>
    </row>
    <row r="20" spans="1:17" x14ac:dyDescent="0.2">
      <c r="A20">
        <f>LN(C21/C20)/LN(2)</f>
        <v>1.0290821242491495</v>
      </c>
      <c r="B20">
        <v>1</v>
      </c>
      <c r="C20">
        <v>1.26702E-3</v>
      </c>
      <c r="D20">
        <v>7.5641900000000001E-3</v>
      </c>
      <c r="E20">
        <f>LN(D21/D20)/LN(2)</f>
        <v>1.0465340486092933</v>
      </c>
      <c r="I20" s="1" t="s">
        <v>16</v>
      </c>
      <c r="K20" s="1" t="s">
        <v>14</v>
      </c>
      <c r="M20" s="1" t="s">
        <v>18</v>
      </c>
      <c r="O20" s="1" t="s">
        <v>20</v>
      </c>
    </row>
    <row r="21" spans="1:17" x14ac:dyDescent="0.2">
      <c r="A21">
        <f t="shared" ref="A21:A22" si="1">LN(C22/C21)/LN(2)</f>
        <v>1.1433204798658292</v>
      </c>
      <c r="B21">
        <v>2</v>
      </c>
      <c r="C21">
        <v>2.5856400000000002E-3</v>
      </c>
      <c r="D21">
        <v>1.5624300000000001E-2</v>
      </c>
      <c r="E21">
        <f t="shared" ref="E21:E22" si="2">LN(D22/D21)/LN(2)</f>
        <v>1.1160758606619439</v>
      </c>
      <c r="I21" s="1" t="s">
        <v>17</v>
      </c>
      <c r="K21" s="1" t="s">
        <v>15</v>
      </c>
      <c r="M21" s="1" t="s">
        <v>19</v>
      </c>
      <c r="O21" s="1" t="s">
        <v>21</v>
      </c>
    </row>
    <row r="22" spans="1:17" x14ac:dyDescent="0.2">
      <c r="A22">
        <f t="shared" si="1"/>
        <v>1.3709025278183884</v>
      </c>
      <c r="B22">
        <v>4</v>
      </c>
      <c r="C22">
        <v>5.7113900000000002E-3</v>
      </c>
      <c r="D22">
        <v>3.38667E-2</v>
      </c>
      <c r="E22">
        <f t="shared" si="2"/>
        <v>1.113924131678971</v>
      </c>
    </row>
    <row r="23" spans="1:17" x14ac:dyDescent="0.2">
      <c r="B23">
        <v>8</v>
      </c>
      <c r="C23">
        <v>1.47715E-2</v>
      </c>
      <c r="D23">
        <v>7.32989E-2</v>
      </c>
    </row>
    <row r="26" spans="1:17" x14ac:dyDescent="0.2">
      <c r="A26" t="s">
        <v>23</v>
      </c>
    </row>
    <row r="27" spans="1:17" x14ac:dyDescent="0.2">
      <c r="A27" t="s">
        <v>22</v>
      </c>
      <c r="B27" t="s">
        <v>0</v>
      </c>
      <c r="C27" t="s">
        <v>1</v>
      </c>
      <c r="D27" t="s">
        <v>2</v>
      </c>
      <c r="E27" t="s">
        <v>24</v>
      </c>
      <c r="I27">
        <v>17</v>
      </c>
      <c r="K27">
        <v>33</v>
      </c>
      <c r="M27">
        <v>65</v>
      </c>
      <c r="O27">
        <v>129</v>
      </c>
      <c r="Q27">
        <v>256</v>
      </c>
    </row>
    <row r="28" spans="1:17" x14ac:dyDescent="0.2">
      <c r="A28">
        <v>1.00075789</v>
      </c>
      <c r="B28">
        <v>1</v>
      </c>
      <c r="E28">
        <f>1.1284569</f>
        <v>1.1284569</v>
      </c>
      <c r="K28" s="1" t="s">
        <v>25</v>
      </c>
      <c r="M28" s="1" t="s">
        <v>27</v>
      </c>
      <c r="O28" s="1" t="s">
        <v>29</v>
      </c>
    </row>
    <row r="29" spans="1:17" x14ac:dyDescent="0.2">
      <c r="A29">
        <f>LN(C30/C29)/LN(2)</f>
        <v>0.93929330964850732</v>
      </c>
      <c r="B29">
        <v>2</v>
      </c>
      <c r="C29">
        <v>2.17907E-3</v>
      </c>
      <c r="D29">
        <v>8.0297100000000007E-3</v>
      </c>
      <c r="E29">
        <f>LN(D30/D29)/LN(2)</f>
        <v>1.0195922896480578</v>
      </c>
      <c r="K29" s="1" t="s">
        <v>26</v>
      </c>
      <c r="M29" s="1" t="s">
        <v>28</v>
      </c>
      <c r="O29" s="1" t="s">
        <v>30</v>
      </c>
    </row>
    <row r="30" spans="1:17" x14ac:dyDescent="0.2">
      <c r="A30">
        <f>LN(C31/C30)/LN(2)</f>
        <v>1.1145037834063276</v>
      </c>
      <c r="B30">
        <v>4</v>
      </c>
      <c r="C30">
        <v>4.1785599999999996E-3</v>
      </c>
      <c r="D30">
        <v>1.6278999999999998E-2</v>
      </c>
      <c r="E30">
        <f>LN(D31/D30)/LN(2)</f>
        <v>1.4610822858229051</v>
      </c>
    </row>
    <row r="31" spans="1:17" x14ac:dyDescent="0.2">
      <c r="B31">
        <v>8</v>
      </c>
      <c r="C31">
        <v>9.0474400000000003E-3</v>
      </c>
      <c r="D31">
        <v>4.4818499999999997E-2</v>
      </c>
    </row>
    <row r="33" spans="1:17" x14ac:dyDescent="0.2">
      <c r="A33" t="s">
        <v>32</v>
      </c>
      <c r="I33">
        <v>9</v>
      </c>
      <c r="K33">
        <v>17</v>
      </c>
      <c r="M33">
        <v>33</v>
      </c>
      <c r="O33">
        <v>65</v>
      </c>
      <c r="Q33">
        <v>129</v>
      </c>
    </row>
    <row r="34" spans="1:17" x14ac:dyDescent="0.2">
      <c r="A34" t="s">
        <v>22</v>
      </c>
      <c r="B34" t="s">
        <v>0</v>
      </c>
      <c r="C34" t="s">
        <v>1</v>
      </c>
      <c r="D34" t="s">
        <v>2</v>
      </c>
      <c r="E34" t="s">
        <v>24</v>
      </c>
      <c r="K34" s="1" t="s">
        <v>33</v>
      </c>
      <c r="M34" s="1" t="s">
        <v>35</v>
      </c>
      <c r="O34" s="1" t="s">
        <v>37</v>
      </c>
      <c r="Q34" s="1" t="s">
        <v>39</v>
      </c>
    </row>
    <row r="35" spans="1:17" x14ac:dyDescent="0.2">
      <c r="A35">
        <f t="shared" ref="A35:A36" si="3">LN(C36/C35)/LN(2)</f>
        <v>1.0186861711224227</v>
      </c>
      <c r="B35">
        <v>1</v>
      </c>
      <c r="C35">
        <v>1.64116E-3</v>
      </c>
      <c r="D35">
        <v>1.04647E-2</v>
      </c>
      <c r="E35">
        <f t="shared" ref="E35:E36" si="4">LN(D36/D35)/LN(2)</f>
        <v>1.180049893569757</v>
      </c>
      <c r="K35" s="1" t="s">
        <v>34</v>
      </c>
      <c r="M35" s="1" t="s">
        <v>36</v>
      </c>
      <c r="O35" s="1" t="s">
        <v>38</v>
      </c>
      <c r="Q35" s="1" t="s">
        <v>40</v>
      </c>
    </row>
    <row r="36" spans="1:17" x14ac:dyDescent="0.2">
      <c r="A36">
        <f t="shared" si="3"/>
        <v>1.0420594090755277</v>
      </c>
      <c r="B36">
        <v>2</v>
      </c>
      <c r="C36">
        <v>3.32511E-3</v>
      </c>
      <c r="D36">
        <v>2.3711400000000001E-2</v>
      </c>
      <c r="E36">
        <f t="shared" si="4"/>
        <v>1.1255123752662022</v>
      </c>
    </row>
    <row r="37" spans="1:17" x14ac:dyDescent="0.2">
      <c r="A37">
        <f>LN(C38/C37)/LN(2)</f>
        <v>1.2192359024590098</v>
      </c>
      <c r="B37">
        <v>4</v>
      </c>
      <c r="C37">
        <v>6.8469500000000001E-3</v>
      </c>
      <c r="D37">
        <v>5.1733300000000003E-2</v>
      </c>
      <c r="E37">
        <f>LN(D38/D37)/LN(2)</f>
        <v>0.91382801822834481</v>
      </c>
    </row>
    <row r="38" spans="1:17" x14ac:dyDescent="0.2">
      <c r="B38">
        <v>8</v>
      </c>
      <c r="C38">
        <v>1.5941299999999999E-2</v>
      </c>
      <c r="D38">
        <v>9.7467499999999999E-2</v>
      </c>
    </row>
    <row r="40" spans="1:17" x14ac:dyDescent="0.2">
      <c r="A40" t="s">
        <v>42</v>
      </c>
    </row>
    <row r="41" spans="1:17" x14ac:dyDescent="0.2">
      <c r="A41" t="s">
        <v>41</v>
      </c>
    </row>
    <row r="43" spans="1:17" x14ac:dyDescent="0.2">
      <c r="A43" t="s">
        <v>3</v>
      </c>
      <c r="B43" t="s">
        <v>0</v>
      </c>
      <c r="C43" t="s">
        <v>1</v>
      </c>
      <c r="D43" t="s">
        <v>2</v>
      </c>
      <c r="E43" t="s">
        <v>4</v>
      </c>
    </row>
    <row r="44" spans="1:17" x14ac:dyDescent="0.2">
      <c r="A44">
        <f>1.01843053833287*2</f>
        <v>2.03686107666574</v>
      </c>
      <c r="B44">
        <v>1</v>
      </c>
      <c r="C44">
        <v>6.2113900000000004E-4</v>
      </c>
      <c r="D44">
        <v>4.5335699999999998E-3</v>
      </c>
      <c r="E44">
        <f>2*0.762262868899695</f>
        <v>1.5245257377993899</v>
      </c>
    </row>
    <row r="45" spans="1:17" x14ac:dyDescent="0.2">
      <c r="A45">
        <f>1.02754022799751*1.7</f>
        <v>1.746818387595767</v>
      </c>
      <c r="B45">
        <v>2</v>
      </c>
      <c r="C45">
        <v>1.25825E-3</v>
      </c>
      <c r="D45">
        <v>7.6896100000000004E-3</v>
      </c>
      <c r="E45">
        <f>1.7*1.02463632833249</f>
        <v>1.7418817581652328</v>
      </c>
    </row>
    <row r="46" spans="1:17" x14ac:dyDescent="0.2">
      <c r="A46">
        <f>1.15457234496989*1.5</f>
        <v>1.7318585174548349</v>
      </c>
      <c r="B46">
        <v>4</v>
      </c>
      <c r="C46">
        <v>2.565E-3</v>
      </c>
      <c r="D46">
        <v>1.5644100000000001E-2</v>
      </c>
      <c r="E46">
        <f>1.5*1.11560702861685</f>
        <v>1.673410542925275</v>
      </c>
    </row>
    <row r="47" spans="1:17" x14ac:dyDescent="0.2">
      <c r="B47">
        <v>8</v>
      </c>
      <c r="C47">
        <v>5.7101599999999997E-3</v>
      </c>
      <c r="D47">
        <v>3.3898600000000001E-2</v>
      </c>
    </row>
    <row r="51" spans="1:5" x14ac:dyDescent="0.2">
      <c r="A51" t="s">
        <v>43</v>
      </c>
    </row>
    <row r="52" spans="1:5" x14ac:dyDescent="0.2">
      <c r="A52" s="3">
        <v>-21010700</v>
      </c>
    </row>
    <row r="60" spans="1:5" x14ac:dyDescent="0.2">
      <c r="A60" t="s">
        <v>31</v>
      </c>
    </row>
    <row r="61" spans="1:5" x14ac:dyDescent="0.2">
      <c r="A61" t="s">
        <v>22</v>
      </c>
      <c r="B61" t="s">
        <v>0</v>
      </c>
      <c r="C61" t="s">
        <v>1</v>
      </c>
      <c r="D61" t="s">
        <v>2</v>
      </c>
      <c r="E61" t="s">
        <v>22</v>
      </c>
    </row>
    <row r="62" spans="1:5" x14ac:dyDescent="0.2">
      <c r="A62">
        <f>2*1.02908212424915</f>
        <v>2.0581642484982998</v>
      </c>
      <c r="B62">
        <v>1</v>
      </c>
      <c r="C62">
        <v>1.26702E-3</v>
      </c>
      <c r="D62">
        <v>7.5641900000000001E-3</v>
      </c>
      <c r="E62">
        <f>2*1.04653404860929</f>
        <v>2.09306809721858</v>
      </c>
    </row>
    <row r="63" spans="1:5" x14ac:dyDescent="0.2">
      <c r="A63">
        <f>1.7*1.14332047986583</f>
        <v>1.9436448157719111</v>
      </c>
      <c r="B63">
        <v>2</v>
      </c>
      <c r="C63">
        <v>2.5856400000000002E-3</v>
      </c>
      <c r="D63">
        <v>1.5624300000000001E-2</v>
      </c>
      <c r="E63">
        <f>1.7*1.11607586066194</f>
        <v>1.8973289631252981</v>
      </c>
    </row>
    <row r="64" spans="1:5" x14ac:dyDescent="0.2">
      <c r="A64">
        <f>1.5*1.37090252781839</f>
        <v>2.0563537917275849</v>
      </c>
      <c r="B64">
        <v>4</v>
      </c>
      <c r="C64">
        <v>5.7113900000000002E-3</v>
      </c>
      <c r="D64">
        <v>3.38667E-2</v>
      </c>
      <c r="E64">
        <f>1.5*1.11392413167897</f>
        <v>1.6708861975184552</v>
      </c>
    </row>
    <row r="65" spans="1:5" x14ac:dyDescent="0.2">
      <c r="B65">
        <v>8</v>
      </c>
      <c r="C65">
        <v>1.47715E-2</v>
      </c>
      <c r="D65">
        <v>7.32989E-2</v>
      </c>
    </row>
    <row r="68" spans="1:5" x14ac:dyDescent="0.2">
      <c r="A68" t="s">
        <v>23</v>
      </c>
    </row>
    <row r="69" spans="1:5" x14ac:dyDescent="0.2">
      <c r="A69" t="s">
        <v>22</v>
      </c>
      <c r="B69" t="s">
        <v>0</v>
      </c>
      <c r="C69" t="s">
        <v>1</v>
      </c>
      <c r="D69" t="s">
        <v>2</v>
      </c>
      <c r="E69" t="s">
        <v>24</v>
      </c>
    </row>
    <row r="70" spans="1:5" x14ac:dyDescent="0.2">
      <c r="A70">
        <f>2*1.00075789</f>
        <v>2.0015157800000001</v>
      </c>
      <c r="B70">
        <v>1</v>
      </c>
      <c r="E70">
        <f>1.0543729*2</f>
        <v>2.1087457999999999</v>
      </c>
    </row>
    <row r="71" spans="1:5" x14ac:dyDescent="0.2">
      <c r="A71">
        <f>1.7*0.939293309648507</f>
        <v>1.5967986264024618</v>
      </c>
      <c r="B71">
        <v>2</v>
      </c>
      <c r="C71">
        <v>2.17907E-3</v>
      </c>
      <c r="D71">
        <v>8.0297100000000007E-3</v>
      </c>
      <c r="E71">
        <f>LN(D72/D71)/LN(2)*2</f>
        <v>2.0391845792961156</v>
      </c>
    </row>
    <row r="72" spans="1:5" x14ac:dyDescent="0.2">
      <c r="A72">
        <f>1.5*1.11450378340633</f>
        <v>1.6717556751094951</v>
      </c>
      <c r="B72">
        <v>4</v>
      </c>
      <c r="C72">
        <v>4.1785599999999996E-3</v>
      </c>
      <c r="D72">
        <v>1.6278999999999998E-2</v>
      </c>
      <c r="E72">
        <f>LN(D73/D72)/LN(2)*1.4</f>
        <v>2.0455152001520669</v>
      </c>
    </row>
    <row r="73" spans="1:5" x14ac:dyDescent="0.2">
      <c r="B73">
        <v>8</v>
      </c>
      <c r="C73">
        <v>9.0474400000000003E-3</v>
      </c>
      <c r="D73">
        <v>4.4818499999999997E-2</v>
      </c>
    </row>
    <row r="75" spans="1:5" x14ac:dyDescent="0.2">
      <c r="A75" t="s">
        <v>32</v>
      </c>
    </row>
    <row r="76" spans="1:5" x14ac:dyDescent="0.2">
      <c r="A76" t="s">
        <v>22</v>
      </c>
      <c r="B76" t="s">
        <v>0</v>
      </c>
      <c r="C76" t="s">
        <v>1</v>
      </c>
      <c r="D76" t="s">
        <v>2</v>
      </c>
      <c r="E76" t="s">
        <v>24</v>
      </c>
    </row>
    <row r="77" spans="1:5" x14ac:dyDescent="0.2">
      <c r="A77">
        <f>1.01868617112242*2.1</f>
        <v>2.1392409593570823</v>
      </c>
      <c r="B77">
        <v>1</v>
      </c>
      <c r="C77">
        <v>1.64116E-3</v>
      </c>
      <c r="D77">
        <v>1.04647E-2</v>
      </c>
      <c r="E77">
        <f>2*1.18004989356976</f>
        <v>2.3600997871395202</v>
      </c>
    </row>
    <row r="78" spans="1:5" x14ac:dyDescent="0.2">
      <c r="A78">
        <f>1.04205940907553*1.8</f>
        <v>1.875706936335954</v>
      </c>
      <c r="B78">
        <v>2</v>
      </c>
      <c r="C78">
        <v>3.32511E-3</v>
      </c>
      <c r="D78">
        <v>2.3711400000000001E-2</v>
      </c>
      <c r="E78">
        <f>1.7*1.1255123752662</f>
        <v>1.9133710379525399</v>
      </c>
    </row>
    <row r="79" spans="1:5" x14ac:dyDescent="0.2">
      <c r="A79">
        <f>1.21923590245901*1.7</f>
        <v>2.0727010341803171</v>
      </c>
      <c r="B79">
        <v>4</v>
      </c>
      <c r="C79">
        <v>6.8469500000000001E-3</v>
      </c>
      <c r="D79">
        <v>5.1733300000000003E-2</v>
      </c>
      <c r="E79">
        <f>1.5*0.913828018228345</f>
        <v>1.3707420273425175</v>
      </c>
    </row>
    <row r="80" spans="1:5" x14ac:dyDescent="0.2">
      <c r="B80">
        <v>8</v>
      </c>
      <c r="C80">
        <v>1.5941299999999999E-2</v>
      </c>
      <c r="D80">
        <v>9.7467499999999999E-2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2023-06-12T02:35:17Z</dcterms:created>
  <dcterms:modified xsi:type="dcterms:W3CDTF">2023-06-17T01:20:48Z</dcterms:modified>
</cp:coreProperties>
</file>