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en\Documents\Universidad\Ing de SW 3\Entrega 2\"/>
    </mc:Choice>
  </mc:AlternateContent>
  <bookViews>
    <workbookView xWindow="0" yWindow="0" windowWidth="20490" windowHeight="7755" tabRatio="824"/>
  </bookViews>
  <sheets>
    <sheet name="Descripción" sheetId="1" r:id="rId1"/>
    <sheet name="Evaluación de la funcionalidad" sheetId="2" r:id="rId2"/>
    <sheet name="Evaluación de la fiabilidad" sheetId="3" r:id="rId3"/>
    <sheet name="Evaluación de usabilidad" sheetId="4" r:id="rId4"/>
    <sheet name="Evaluación de la eficiencia " sheetId="5" r:id="rId5"/>
    <sheet name="Evaluación de la matenibilidad" sheetId="6" r:id="rId6"/>
    <sheet name="Evaluación de la portabilidad" sheetId="7"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 i="7" l="1"/>
  <c r="F12" i="6"/>
  <c r="F7" i="5"/>
  <c r="F10" i="6"/>
  <c r="F11" i="6"/>
  <c r="F15" i="2"/>
  <c r="F6" i="6"/>
  <c r="F6" i="5"/>
  <c r="F11" i="4"/>
  <c r="F4" i="5"/>
  <c r="F22" i="2"/>
  <c r="F10" i="4"/>
  <c r="F5" i="2"/>
  <c r="F9" i="4"/>
  <c r="F7" i="4"/>
  <c r="F8" i="4"/>
  <c r="F6" i="4"/>
  <c r="F5" i="4"/>
  <c r="F11" i="3"/>
  <c r="F6" i="3"/>
  <c r="G6" i="3" s="1"/>
  <c r="F4" i="3"/>
  <c r="F5" i="3"/>
  <c r="G11" i="2"/>
  <c r="F18" i="2"/>
  <c r="G18" i="2" s="1"/>
  <c r="F17" i="2"/>
  <c r="F11" i="2"/>
  <c r="F10" i="2"/>
  <c r="F6" i="2"/>
  <c r="G6" i="2" s="1"/>
</calcChain>
</file>

<file path=xl/sharedStrings.xml><?xml version="1.0" encoding="utf-8"?>
<sst xmlns="http://schemas.openxmlformats.org/spreadsheetml/2006/main" count="229" uniqueCount="147">
  <si>
    <t>Factor</t>
  </si>
  <si>
    <t>SubFactroes</t>
  </si>
  <si>
    <t xml:space="preserve">Metricas </t>
  </si>
  <si>
    <t>Funcionalidad</t>
  </si>
  <si>
    <t>Adecuidad</t>
  </si>
  <si>
    <t>Calificacion dada por el cliente</t>
  </si>
  <si>
    <t xml:space="preserve">Completitud de los casos de uso </t>
  </si>
  <si>
    <t>Precisión</t>
  </si>
  <si>
    <t>Cantidad de pruebas realizadas con resultados positivos</t>
  </si>
  <si>
    <t>Interoperabilidad</t>
  </si>
  <si>
    <t>No aplica para este módulo</t>
  </si>
  <si>
    <t>Seguridad</t>
  </si>
  <si>
    <t>Cantidad intentos fallidos por un usuario al iniciar sesión</t>
  </si>
  <si>
    <t>Porcentaje de PQRs relacionadas con seguridad</t>
  </si>
  <si>
    <t>Cumplimiento  de funcionalidad</t>
  </si>
  <si>
    <t>Calificación de la funcionalidad</t>
  </si>
  <si>
    <t>Fiabilidad</t>
  </si>
  <si>
    <t>Madurez</t>
  </si>
  <si>
    <t>Cantidad de fallos encontrados por el usuario al realizar un proceso</t>
  </si>
  <si>
    <t>Tolerancia a fallos</t>
  </si>
  <si>
    <t xml:space="preserve">Cantidad de fallos encontrados por caso de uso </t>
  </si>
  <si>
    <t xml:space="preserve">Porcentaje de casos de uso minimo para que el módulo funcione  </t>
  </si>
  <si>
    <t>Recuperabilidad</t>
  </si>
  <si>
    <t>Cantidad de versiones almacenadas en un repositorio</t>
  </si>
  <si>
    <t>Cumplimiento de la fiablidad</t>
  </si>
  <si>
    <t>Calificación de la fiabilidad</t>
  </si>
  <si>
    <t>Usablidad</t>
  </si>
  <si>
    <t>Entendibilidad</t>
  </si>
  <si>
    <t>Tiempo utilizado por un usuario para percibir el entorno de trabajo</t>
  </si>
  <si>
    <t>Tiempo utilizado por un usuario para realizar una operación</t>
  </si>
  <si>
    <t xml:space="preserve">Facilidad de aprendizaje </t>
  </si>
  <si>
    <t>Cantidad de usuarios que completaron procesos exitosamente en el primer intento</t>
  </si>
  <si>
    <t>Operatibilidad</t>
  </si>
  <si>
    <t xml:space="preserve">Atractividad </t>
  </si>
  <si>
    <t>Cantidad de pruebas de usabilidad positivas</t>
  </si>
  <si>
    <t>Cumplimiento de usabilidad</t>
  </si>
  <si>
    <t>Calificación de la usabilidad</t>
  </si>
  <si>
    <t xml:space="preserve">Eficiencia </t>
  </si>
  <si>
    <t>Tiempo de respuesta</t>
  </si>
  <si>
    <t xml:space="preserve">Tiempo de respuesta al realizar una operación </t>
  </si>
  <si>
    <t xml:space="preserve">Utilizacion de recursos </t>
  </si>
  <si>
    <t xml:space="preserve">Escala de complejidad del codigo </t>
  </si>
  <si>
    <t xml:space="preserve">Cumplimiento de la eficiencia </t>
  </si>
  <si>
    <t>Calificación de la eficiencia</t>
  </si>
  <si>
    <t>Matenibilidad</t>
  </si>
  <si>
    <t>Analizabilidad</t>
  </si>
  <si>
    <t>Cantidad de lineas de codigo</t>
  </si>
  <si>
    <t>Tiempo que tarda el equipo de trabajo en econtrar un fallo</t>
  </si>
  <si>
    <t>Cambiabilidad</t>
  </si>
  <si>
    <t xml:space="preserve">Cantidad de cambios registrados en el repositorio </t>
  </si>
  <si>
    <t>Porcentaje de documentación</t>
  </si>
  <si>
    <t>Estabilidad</t>
  </si>
  <si>
    <t>Cantidad de errores generados despues de una modificación</t>
  </si>
  <si>
    <t>Testeabilidad</t>
  </si>
  <si>
    <t>Cumplimiento de mantenibilidad</t>
  </si>
  <si>
    <t>Calificación de la mantenibilidad</t>
  </si>
  <si>
    <t>Portabilidad</t>
  </si>
  <si>
    <t>Adaptabilidad</t>
  </si>
  <si>
    <t>Cantidad de navegadores en los que se puede desplegar el modulo</t>
  </si>
  <si>
    <t>Instalabilidad</t>
  </si>
  <si>
    <t xml:space="preserve">Cantidad de url que permiten el acceso a la aplicación </t>
  </si>
  <si>
    <t xml:space="preserve">Co-existencia </t>
  </si>
  <si>
    <t>Intercambiabilidad</t>
  </si>
  <si>
    <t>Cumplimiento de portabilidad</t>
  </si>
  <si>
    <t>Calificacion de la portabilidad</t>
  </si>
  <si>
    <t>Descripción del factor</t>
  </si>
  <si>
    <t>Conjunto de atributos que relacionan la existencia
de un conjunto de funciones con sus propiedades especificadas.
Las funciones satisfacen necesidades especificadas o implícitas.</t>
  </si>
  <si>
    <t>Conjunto de atributos que se relacionan con la
capacidad del software de mantener su nivel de performance
bajo las condiciones establecidas por un período de tiempo</t>
  </si>
  <si>
    <t>Conjunto de atributos que se relacionan con el
esfuerzo necesario para usar, y en la evaluación individual de tal
uso, por parte de un conjunto especificado o implícito de
usuarios</t>
  </si>
  <si>
    <t>Conjunto de atributos que se relacionan con el nivel de
performance del software y la cantidad de recursos usados, bajo
las condiciones establecidas.</t>
  </si>
  <si>
    <t>Conjunto de atributos que se relacionan con el
esfuerzo en realizar modificaciones</t>
  </si>
  <si>
    <t>Conjunto de atributos que se relacionan con la
habilidad del software para ser transferido de un ambiente a otro.</t>
  </si>
  <si>
    <t>Descripción del subfactor</t>
  </si>
  <si>
    <t>Atributos que miden la oportunidad de adaptación a
diferentes ambientes sin aplicar otras acciones que no sean las
provistas para el propósito del software</t>
  </si>
  <si>
    <t>Atributos que miden el esfuerzo necesario para
Instalar el software en el ambiente especificado</t>
  </si>
  <si>
    <t>Atributos que se relacionan con la oportunidad y
esfuerzo de usar el software en lugar de otro software en su
ambiente</t>
  </si>
  <si>
    <t>Atributos que miden si el software se adhiere a
estándares o convenciones relacionados con portabilidad</t>
  </si>
  <si>
    <t>Atributos que miden el esfuerzo necesario para
instalar el software en el ambiente especificado</t>
  </si>
  <si>
    <t>Atributos que determinan si el conjunto de funciones
son apropiadas para las tareas especificadas</t>
  </si>
  <si>
    <t xml:space="preserve"> Atributos atributos que determinan que los efectos sean
los correctos o los esperados</t>
  </si>
  <si>
    <t>Atributos que miden la habilidad de interactuar
con sistemas especificados</t>
  </si>
  <si>
    <t>Atributos que miden la habilidad para prevenir accesos
no autorizados, ya sea accidentales o deliberados, tanto a
programas como a datos</t>
  </si>
  <si>
    <t>Atributos que hacen que el software adhiera a
estándares relacionados con la aplicación, y convenciones o
regulaciones legales</t>
  </si>
  <si>
    <t>Atributos que se relacionan con la frecuencia de fallas
por defectos en el software</t>
  </si>
  <si>
    <t>Atributos que miden la habilidad de
mantener el nivel especificado de performance en caso de fallas
del software</t>
  </si>
  <si>
    <t>Atributos que miden la capacidad de reestablecer el
nivel de performance y recuperar datos en caso de falla, y el
tiempo y esfuerzo necesario para ello</t>
  </si>
  <si>
    <t>Atributos que hacen que el software adhiera a
estándares relacionados con la aplicación, y convenciones o
regulaciones legale</t>
  </si>
  <si>
    <t>Atributos que miden el esfuerzo del usuario en
reconocer el concepto lógico del software y su aplicabilidad</t>
  </si>
  <si>
    <t>Atributos que miden el esfuerzo del usuario en
aprender la aplicación (control, operación, entrada, salida)</t>
  </si>
  <si>
    <t>Atributos que miden el esfuerzo del usuario en
operarar y controlar el sistema</t>
  </si>
  <si>
    <t xml:space="preserve">Atributos que midel la atracción del usuario por la aplicación </t>
  </si>
  <si>
    <t>Atributos que miden la respuesta y tiempos de
procesamiento de las funciones</t>
  </si>
  <si>
    <t>Atributos que miden la cantidad de recursos usados y
la duración de tal uso en la ejecución de las funciones</t>
  </si>
  <si>
    <t>Atributos que miden el esfuerzo necesario para el
diagnóstico de deficiencias o causas de fallas, o para
identificación de las partes que deben ser modificadas</t>
  </si>
  <si>
    <t>Atributos que miden el esfuerzo necesario
para realizar modificaciones, remoción de fallas o cambios en el
contexto</t>
  </si>
  <si>
    <t>Atributos que se relacionan con el riesgo de efectos no
esperados en las modificaciones</t>
  </si>
  <si>
    <t>Atributos que miden el esfuerzo necesario para
validar el software modficado</t>
  </si>
  <si>
    <t>Subfactor</t>
  </si>
  <si>
    <t xml:space="preserve">Modo de evaluación </t>
  </si>
  <si>
    <t xml:space="preserve">Esta métrica se evaluará teniendo en cuenta que:
Z = Completitud de los casos de uso del módulo de evaluación y decisión.
X = Casos de uso desarrollados
Y = Total casos de uso del módulo evaluación y decisión
Z=(X/Y)*100
Si z≥80% la completitud de los casos de uso seria tomada como alta.
Si z&lt;80% la completitud de los casos de uso seria tomada como baja.
</t>
  </si>
  <si>
    <t xml:space="preserve">Esta métrica se evaluará teniendo en cuenta que: 
Si 10 de cada 10 pruebas tienen éxito, indicará que la implementación del módulo de evaluación y decisión cumple con la totalidad de los requerimientos.
Si 8 de cada 10 pruebas tienen éxito, indicará que la implementación del módulo de evaluación y decisión tiene una posibilidad alta de cumplir con la totalidad de los requerimientos del cliente. 
Si menos de 8 de cada 10 pruebas tienen éxito, indicara que la implementación del módulo evaluación y decisión tiene un posibilidad baja de cumplir con la totalidad de los requerimientos del cliente.
</t>
  </si>
  <si>
    <t xml:space="preserve">Esta métrica se evaluará teniendo en cuenta que: 
X = Cantidad de intentos fallidos por un usuario al iniciar sesión.
Si x≥10 se debe considerar como un ataque informático y a su vez tomar las precauciones pertinentes necesarias.
Si 5 ≤x &lt;10 la cuenta se bloqueará y se  debe informar al usuario que tal vez alguien está accediendo a su cuenta.
Si 4≤x &lt;5 se mostrará al usuario una guía para reestablecer la contraseña y/o nombre.
Si x≤3 se considera la cantidad de fallos normales que puede tener un usuario.
</t>
  </si>
  <si>
    <t xml:space="preserve">Esta métrica se evaluará teniendo en cuenta que: 
Z = Porcentaje de PQRs relacionadas con seguridad.
X = Cantidad de PQRs relacionadas con seguridad.
Y = Total de PQRs
Z=(X/Y)*100
Si z≥80% se evidencia un riesgo de seguridad alto.
Si z &lt;80% Se deben analizar los factores que influyen en los inconvenientes presentados por los usuarios y tomar medidas pertinentes.
</t>
  </si>
  <si>
    <t xml:space="preserve">Esta métrica se evaluará teniendo en cuenta que:
X = Calificación de la funcionalidad.
Si x=5 se considera que la  funcionalidad del sistema es excelente.
Si 3≤x≤4 se considera que la funcionalidad del sistema es media.
Si x&lt;3 se considera que la funcionalidad del sistema es mala.
</t>
  </si>
  <si>
    <t>Metrica</t>
  </si>
  <si>
    <t xml:space="preserve">Esta métrica se evaluará teniendo en cuenta que:
Si la cantidad de fallos es mayor o igual a 5 por cada caso de uso, se considera que el caso de uso no se encuentra en condiciones para ser utilizado.
Si la cantidad de fallos es mayor a 1 y menor a 5 por cada caso de uso, se considera que el sistema puede funcionar pero deben realizarse modificaciones.
Si la cantidad de fallos es igual a 0 se considera que el caso de uso está listo para ser usados por el usuario.
</t>
  </si>
  <si>
    <t xml:space="preserve">Esta métrica se evaluará teniendo en cuenta que: 
X = Cantidad de fallos por proceso.
Si x≥5, se considera que es hay contratiempo de alto nivel, por tanto se debe realizar una revisión inmediata para dar solución lo más pronto posible.
Si 3≤x&lt;5, se considera que hay un contratiempo de nivel medio, por tanto se debe realizar una revisión en un lapso de tiempo no mayor a 3 días.
Si x&lt;3 se considera que hay un contratiempo de nivel bajo, por tanto se debe realizar una revisión en un lapso de tiempo no mayor a 5 días.
</t>
  </si>
  <si>
    <t xml:space="preserve">Esta métrica se evaluará teniendo en cuenta que: 
Z = Porcentaje de casos de uso funcionando.
X = Cantidad de casos de uso funcionado en su totalidad.
Y = Total de casos de uso del módulo.
z=(x/y)*100
Si z ≥62.5% indica que el modulo tiene la cantidad mínima de casos de uso para funcionar. De igual forma se debe solucionar los inconvenientes o fallos que presentan los demás casos de uso en el menor tiempo posible.
Si z &lt;62.5% indica que el modulo no cuenta con la cantidad mínima de casos de uso para funcionar, por tanto se debe realizar una revisión inmediata del sistema.
</t>
  </si>
  <si>
    <t xml:space="preserve">El repositorio a usar será GitHub, por tanto para calcular esta métrica se contará cada una de las versiones encontradas en el control de versiones Git.
Cada 15 días se realizara el conteo y posteriormente se almacenará en el documento.
</t>
  </si>
  <si>
    <t xml:space="preserve">Esta métrica se evaluará teniendo en cuenta que: 
X = Calificación de la fiabilidad.
Si x=5 se considera que la  fiabilidad del sistema es excelente.
Si 3≤x≤4 se considera que la fiabilidad del sistema es media.
Si x&lt;3 se considera que la fiabilidad del sistema es mala
</t>
  </si>
  <si>
    <t>Calificacion</t>
  </si>
  <si>
    <t xml:space="preserve">Esta métrica se evaluará teniendo en cuenta que:
X = Calificación dada por el cliente.
Si x=10 es considerada excelente. 
Si 8≤x≤9  es considerada buena.
Si la calificación dada por el usuario es mayor (&gt;) o igual (=) a 5 o menor (&lt;)  a 8 es considerada aceptable.
Si la calificación es menor (&lt;) a 5 es considerado insuficiente. 
</t>
  </si>
  <si>
    <t xml:space="preserve">Resultado </t>
  </si>
  <si>
    <t>Cantidad de casos de uso desarrollados</t>
  </si>
  <si>
    <t>No aplica</t>
  </si>
  <si>
    <t xml:space="preserve">Cantidad total de casos de uso </t>
  </si>
  <si>
    <t>Cantidad total de casos de uso</t>
  </si>
  <si>
    <t>Cantidad de PQRs relacionadas con seguridad</t>
  </si>
  <si>
    <t>Cantidad total de PQRs</t>
  </si>
  <si>
    <t>Cantidad de casos de uso funcionando en su totalidad</t>
  </si>
  <si>
    <t xml:space="preserve">Esta métrica se evaluará teniendo en cuenta que: 
X = Tiempo que tarda el usuario en terminar cierta operación (minutos).
Si x&gt;10 minutos, se considera que hay un problema significante de usabilidad para realizar dicha operación, por tanto es recomendable revisar el diseño de la interfaz gráfica.
Si 5&lt;x≤10 minutos, se considera que hay un problema no tan significativo de usabilidad para realizar dicha operación, por tanto es recomendable realizar asesorías acerca del funcionamiento del aplicativo.
Si x≤5 minutos, se considera que es el tiempo adecuado que puede tardar el usuario en realizar dicha operación.
</t>
  </si>
  <si>
    <t xml:space="preserve">Esta métrica se evaluará teniendo en cuenta que: 
X = Cantidad de usuarios que completaron exitosamente cierto proceso en el primer intento 
Si 7 de cada 10 usuarios completan exitosamente cierto proceso, se considera que el diseño de la página web facilita su aprendizaje.
Si 5 de cada 10 usuarios completan exitosamente cierto proceso, se considera que el diseño de la página  no ayuda mucho a su aprendizaje, por tanto se deben de tomar medidas para reducir esta falencia.
Si 0 de cada 10 usuarios completan exitosamente cierto proceso, se considera que el diseño de la página no es usable, por tanto se deben de realizar modificaciones al diseño de la interfaz grafica
</t>
  </si>
  <si>
    <t xml:space="preserve">Esta métrica se evaluará teniendo en cuenta que: 
Si 10 de cada 10 pruebas tienen éxito, indicará que la interfaz gráfica del módulo de evaluación y decisión cumple con el nivel de usabilidad establecido.
Si 8 de cada 10 pruebas tienen éxito, indicará que la interfaz gráfica del módulo de evaluación y decisión puede cumplir con los niveles de usabilidad exigidos.
Si menos de 8 de cada 10 pruebas tienen éxito, indicara que posiblemente la interfaz gráfica del módulo de evaluación y decisión presente un problema de usabilidad.
</t>
  </si>
  <si>
    <t xml:space="preserve">Esta métrica se evaluará teniendo en cuenta que:
X = Calificación dada por el cliente.
Si x=10 es considerada excelente. 
Si 8≤x≤9  es considerada buena.
Si la calificación dada por el usuario es mayor (&gt;) o igual (=) a 5 o menor (&lt;)  a 8 es considerada aceptable.
Si la calificación es menor (&lt;) a 5 es considerado insuficiente. 
</t>
  </si>
  <si>
    <t xml:space="preserve">Esta métrica se evaluará teniendo en cuenta que: 
X = Calificación de la usabilidad.
Si x=5 se considera que la usabilidad de la interfaz gráfica es excelente.
Si 3≤x≤4 se considera que la usabilidad de la interfaz gráfica es media.
Si x&lt;3 se considera que la usabilidad de la interfaz gráfica es mala
</t>
  </si>
  <si>
    <t xml:space="preserve">Factor </t>
  </si>
  <si>
    <t xml:space="preserve">Esta métrica se evaluará teniendo en cuenta que:
X = Tiempo que tarda el sistema en dar respuesta al realizar operación (segundos)
Si x≥3 se considera que el sistema tiene un problema de rendimiento alto
Si 0,5≤x&lt;3 se considera que el sistema tiene un problema de rendimiento medio.
Si x&lt;0,5 se considera que el sistema posee rendimiento optimo
</t>
  </si>
  <si>
    <t>Modo de evaluación</t>
  </si>
  <si>
    <t xml:space="preserve">Escala de complejidad del código </t>
  </si>
  <si>
    <t>Métrica</t>
  </si>
  <si>
    <t xml:space="preserve">Esta métrica se evaluará teniendo en cuenta que: 
X = Calificación de la eficiencia.
Si x=5 se considera que la eficiencia del sistema es excelente.
Si 3≤x≤4 se considera que la eficiencia del sistema es media.
Si x&lt;3 se considera que la eficiencia del sistema es mala.
</t>
  </si>
  <si>
    <t xml:space="preserve">Para calcular esta métrica se utilizará el cuadro de mando de Sonar, la cual es una plataforma para evaluar código fuente. Esta nos brindara la complejidad de los métodos y de las clases
Cada 15 días se almacenará el valor de la complejidad en el documento </t>
  </si>
  <si>
    <t xml:space="preserve">Calificación </t>
  </si>
  <si>
    <t>Resultado</t>
  </si>
  <si>
    <t xml:space="preserve">Esta métrica se evaluará teniendo en cuenta que: 
X = Tiempo que tarda el usuario en percibir el entorno (segundos).
Si x&gt;30 segundos, se considera que hay un problema de usabilidad en la página web, por tanto deben tomarse las medidas correspondientes sobre la interfaz gráfica del aplicativo.
Si 10≤x≤30 segundos, se considera que hay un pequeño problema con la usabilidad, y que este puede ser abordado mediante tutoriales o guías que expliquen los componentes de la página web.
Si x&lt;10 segundos, se considera que es el tiempo usual que puede tardar un usuario en asimilar por primera vez la interfaz del aplicativo.
</t>
  </si>
  <si>
    <t xml:space="preserve">Para calcular esta métrica se utilizará el cuadro de mando de Sonar, la cual es una plataforma para evaluar código fuente. Esta nos brindara la cantidad total de líneas de código.
Cada 15 días se almacenará la cantidad de líneas de código en el documento
</t>
  </si>
  <si>
    <t xml:space="preserve">El repositorio a usar será GitHub, por tanto para calcular esta métrica se contará cada una de los cambios realizados al proyecto.
Cada 15 días se almacenará la cantidad cambios en el documento </t>
  </si>
  <si>
    <t xml:space="preserve">Para calcular esta métrica se utilizará el cuadro de mando de Sonar, la cual es una plataforma para evaluar código fuente. Esta nos mostrara el porcentaje de documentación del proyecto.
Cada 15 días se almacenará el porcentaje de documentación del código en el documento
</t>
  </si>
  <si>
    <t xml:space="preserve">Esta métrica se evaluará teniendo en cuenta que: 
X = Cantidad de errores encontrados después de una modificación.
Si x≥5 se considera que el sistema no es estable.
Si 1≤x&lt;5 se considera que el sistema es medianamente estable.
Si la cantidad de fallos es igual a 0 se considera que el sistema pose una buena estabilidad.
</t>
  </si>
  <si>
    <t>El usuario debe dar una calificación en un rango de 1 a 5 de valores enteros, expresando su conformidad con los resultados arrojados por las métricas de la mantenibilidad del sistema.</t>
  </si>
  <si>
    <t>Métricas</t>
  </si>
  <si>
    <t>Calificación</t>
  </si>
  <si>
    <t xml:space="preserve">Se espera que la aplicación se despliegue y funcione correctamente en mínimo 3 navegadores web, esto son: Mozilla Firefox, Google Chrome e Internet Explorer. </t>
  </si>
  <si>
    <t>Se espera que los usuarios puedan acceder a la aplicación por menos a través de un URL.</t>
  </si>
  <si>
    <t xml:space="preserve">No aplica </t>
  </si>
  <si>
    <t xml:space="preserve">Esta métrica se evaluará teniendo en cuenta que: 
X = Tiempo que tarda el equipo de trabajo en encontrar un fallo (minutos).
Si 60≤x≤120 se considera que el error fue difícil de encontrar.
Si 30≤x≤60 se considera que el error tuvo una dificultad media para ser encontrado.
Si x&lt;30 se considera que el error fue fácil de encontrar.
</t>
  </si>
  <si>
    <t xml:space="preserve">Esta métrica se evaluará teniendo en cuenta que: 
X = Calificación de la portabilidad.
Si x=5 se considera que la portabilidad del sistema es excelente.
Si 3≤x≤4 se considera que la portabilidad del sistema es media.
Si x&lt;3 se considera que la portabilidad del sistema es mala.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</si>
</sst>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6" tint="0.79998168889431442"/>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Fill="1" applyBorder="1" applyAlignment="1">
      <alignment horizontal="center" wrapText="1"/>
    </xf>
    <xf numFmtId="0" fontId="0" fillId="0" borderId="1" xfId="0"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xf numFmtId="0" fontId="0" fillId="0" borderId="2" xfId="0"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43" fontId="0" fillId="0" borderId="1" xfId="1" applyFont="1" applyBorder="1" applyAlignment="1">
      <alignment vertical="center"/>
    </xf>
    <xf numFmtId="0" fontId="0" fillId="0" borderId="3" xfId="0" applyFill="1" applyBorder="1" applyAlignment="1">
      <alignment horizontal="center" vertical="center" wrapText="1"/>
    </xf>
    <xf numFmtId="0" fontId="0" fillId="0" borderId="3" xfId="0" applyBorder="1" applyAlignment="1">
      <alignment horizontal="center" wrapText="1"/>
    </xf>
    <xf numFmtId="0" fontId="0" fillId="0" borderId="0" xfId="0" applyAlignment="1">
      <alignment horizontal="center" wrapText="1"/>
    </xf>
    <xf numFmtId="0" fontId="0" fillId="0" borderId="1" xfId="0" applyBorder="1" applyAlignment="1">
      <alignment horizontal="center"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4:D42"/>
  <sheetViews>
    <sheetView tabSelected="1" topLeftCell="A7" workbookViewId="0">
      <selection activeCell="E11" sqref="E11"/>
    </sheetView>
  </sheetViews>
  <sheetFormatPr baseColWidth="10" defaultRowHeight="15" x14ac:dyDescent="0.25"/>
  <cols>
    <col min="1" max="1" width="22.85546875" customWidth="1"/>
    <col min="2" max="2" width="26.85546875" customWidth="1"/>
    <col min="3" max="3" width="21.140625" customWidth="1"/>
    <col min="4" max="4" width="34.42578125" customWidth="1"/>
  </cols>
  <sheetData>
    <row r="4" spans="1:4" ht="18.75" x14ac:dyDescent="0.3">
      <c r="A4" s="44" t="s">
        <v>0</v>
      </c>
      <c r="B4" s="44" t="s">
        <v>65</v>
      </c>
      <c r="C4" s="44" t="s">
        <v>1</v>
      </c>
      <c r="D4" s="45" t="s">
        <v>72</v>
      </c>
    </row>
    <row r="5" spans="1:4" x14ac:dyDescent="0.25">
      <c r="A5" s="29" t="s">
        <v>3</v>
      </c>
      <c r="B5" s="20" t="s">
        <v>66</v>
      </c>
      <c r="C5" s="36" t="s">
        <v>4</v>
      </c>
      <c r="D5" s="17" t="s">
        <v>78</v>
      </c>
    </row>
    <row r="6" spans="1:4" ht="51" customHeight="1" x14ac:dyDescent="0.25">
      <c r="A6" s="30"/>
      <c r="B6" s="21"/>
      <c r="C6" s="37"/>
      <c r="D6" s="19"/>
    </row>
    <row r="7" spans="1:4" ht="30" customHeight="1" x14ac:dyDescent="0.25">
      <c r="A7" s="30"/>
      <c r="B7" s="21"/>
      <c r="C7" s="36" t="s">
        <v>7</v>
      </c>
      <c r="D7" s="17" t="s">
        <v>79</v>
      </c>
    </row>
    <row r="8" spans="1:4" ht="13.5" customHeight="1" x14ac:dyDescent="0.25">
      <c r="A8" s="30"/>
      <c r="B8" s="21"/>
      <c r="C8" s="38"/>
      <c r="D8" s="18"/>
    </row>
    <row r="9" spans="1:4" ht="30" hidden="1" customHeight="1" x14ac:dyDescent="0.25">
      <c r="A9" s="30"/>
      <c r="B9" s="21"/>
      <c r="C9" s="37"/>
      <c r="D9" s="19"/>
    </row>
    <row r="10" spans="1:4" ht="45" x14ac:dyDescent="0.25">
      <c r="A10" s="30"/>
      <c r="B10" s="21"/>
      <c r="C10" s="39" t="s">
        <v>9</v>
      </c>
      <c r="D10" s="25" t="s">
        <v>80</v>
      </c>
    </row>
    <row r="11" spans="1:4" ht="45" customHeight="1" x14ac:dyDescent="0.25">
      <c r="A11" s="30"/>
      <c r="B11" s="21"/>
      <c r="C11" s="36" t="s">
        <v>11</v>
      </c>
      <c r="D11" s="17" t="s">
        <v>81</v>
      </c>
    </row>
    <row r="12" spans="1:4" x14ac:dyDescent="0.25">
      <c r="A12" s="30"/>
      <c r="B12" s="21"/>
      <c r="C12" s="37"/>
      <c r="D12" s="19"/>
    </row>
    <row r="13" spans="1:4" ht="75" x14ac:dyDescent="0.25">
      <c r="A13" s="31"/>
      <c r="B13" s="22"/>
      <c r="C13" s="42" t="s">
        <v>14</v>
      </c>
      <c r="D13" s="25" t="s">
        <v>82</v>
      </c>
    </row>
    <row r="14" spans="1:4" ht="45" x14ac:dyDescent="0.25">
      <c r="A14" s="32" t="s">
        <v>16</v>
      </c>
      <c r="B14" s="20" t="s">
        <v>67</v>
      </c>
      <c r="C14" s="39" t="s">
        <v>17</v>
      </c>
      <c r="D14" s="25" t="s">
        <v>83</v>
      </c>
    </row>
    <row r="15" spans="1:4" x14ac:dyDescent="0.25">
      <c r="A15" s="32"/>
      <c r="B15" s="23"/>
      <c r="C15" s="40" t="s">
        <v>19</v>
      </c>
      <c r="D15" s="17" t="s">
        <v>84</v>
      </c>
    </row>
    <row r="16" spans="1:4" ht="99.75" customHeight="1" x14ac:dyDescent="0.25">
      <c r="A16" s="32"/>
      <c r="B16" s="23"/>
      <c r="C16" s="41"/>
      <c r="D16" s="19"/>
    </row>
    <row r="17" spans="1:4" ht="90" x14ac:dyDescent="0.25">
      <c r="A17" s="32"/>
      <c r="B17" s="23"/>
      <c r="C17" s="39" t="s">
        <v>22</v>
      </c>
      <c r="D17" s="25" t="s">
        <v>85</v>
      </c>
    </row>
    <row r="18" spans="1:4" ht="99" customHeight="1" x14ac:dyDescent="0.25">
      <c r="A18" s="32"/>
      <c r="B18" s="24"/>
      <c r="C18" s="42" t="s">
        <v>24</v>
      </c>
      <c r="D18" s="25" t="s">
        <v>86</v>
      </c>
    </row>
    <row r="19" spans="1:4" ht="60" customHeight="1" x14ac:dyDescent="0.25">
      <c r="A19" s="33" t="s">
        <v>26</v>
      </c>
      <c r="B19" s="20" t="s">
        <v>68</v>
      </c>
      <c r="C19" s="36" t="s">
        <v>27</v>
      </c>
      <c r="D19" s="17" t="s">
        <v>87</v>
      </c>
    </row>
    <row r="20" spans="1:4" ht="90" customHeight="1" x14ac:dyDescent="0.25">
      <c r="A20" s="34"/>
      <c r="B20" s="23"/>
      <c r="C20" s="37"/>
      <c r="D20" s="19"/>
    </row>
    <row r="21" spans="1:4" ht="60" x14ac:dyDescent="0.25">
      <c r="A21" s="34"/>
      <c r="B21" s="23"/>
      <c r="C21" s="42" t="s">
        <v>30</v>
      </c>
      <c r="D21" s="25" t="s">
        <v>88</v>
      </c>
    </row>
    <row r="22" spans="1:4" ht="45" x14ac:dyDescent="0.25">
      <c r="A22" s="34"/>
      <c r="B22" s="23"/>
      <c r="C22" s="39" t="s">
        <v>32</v>
      </c>
      <c r="D22" s="25" t="s">
        <v>89</v>
      </c>
    </row>
    <row r="23" spans="1:4" x14ac:dyDescent="0.25">
      <c r="A23" s="34"/>
      <c r="B23" s="23"/>
      <c r="C23" s="40" t="s">
        <v>33</v>
      </c>
      <c r="D23" s="26" t="s">
        <v>90</v>
      </c>
    </row>
    <row r="24" spans="1:4" ht="42" customHeight="1" x14ac:dyDescent="0.25">
      <c r="A24" s="34"/>
      <c r="B24" s="23"/>
      <c r="C24" s="41"/>
      <c r="D24" s="27"/>
    </row>
    <row r="25" spans="1:4" ht="75" x14ac:dyDescent="0.25">
      <c r="A25" s="35"/>
      <c r="B25" s="24"/>
      <c r="C25" s="42" t="s">
        <v>35</v>
      </c>
      <c r="D25" s="25" t="s">
        <v>86</v>
      </c>
    </row>
    <row r="26" spans="1:4" ht="45" x14ac:dyDescent="0.25">
      <c r="A26" s="33" t="s">
        <v>37</v>
      </c>
      <c r="B26" s="20" t="s">
        <v>69</v>
      </c>
      <c r="C26" s="42" t="s">
        <v>38</v>
      </c>
      <c r="D26" s="25" t="s">
        <v>91</v>
      </c>
    </row>
    <row r="27" spans="1:4" x14ac:dyDescent="0.25">
      <c r="A27" s="34"/>
      <c r="B27" s="23"/>
      <c r="C27" s="40" t="s">
        <v>40</v>
      </c>
      <c r="D27" s="17" t="s">
        <v>92</v>
      </c>
    </row>
    <row r="28" spans="1:4" ht="54.75" customHeight="1" x14ac:dyDescent="0.25">
      <c r="A28" s="34"/>
      <c r="B28" s="23"/>
      <c r="C28" s="41"/>
      <c r="D28" s="19"/>
    </row>
    <row r="29" spans="1:4" ht="90.75" customHeight="1" x14ac:dyDescent="0.25">
      <c r="A29" s="35"/>
      <c r="B29" s="24"/>
      <c r="C29" s="42" t="s">
        <v>42</v>
      </c>
      <c r="D29" s="25" t="s">
        <v>86</v>
      </c>
    </row>
    <row r="30" spans="1:4" x14ac:dyDescent="0.25">
      <c r="A30" s="29" t="s">
        <v>44</v>
      </c>
      <c r="B30" s="20" t="s">
        <v>70</v>
      </c>
      <c r="C30" s="40" t="s">
        <v>45</v>
      </c>
      <c r="D30" s="17" t="s">
        <v>93</v>
      </c>
    </row>
    <row r="31" spans="1:4" ht="92.25" customHeight="1" x14ac:dyDescent="0.25">
      <c r="A31" s="30"/>
      <c r="B31" s="21"/>
      <c r="C31" s="41"/>
      <c r="D31" s="19"/>
    </row>
    <row r="32" spans="1:4" x14ac:dyDescent="0.25">
      <c r="A32" s="30"/>
      <c r="B32" s="21"/>
      <c r="C32" s="40" t="s">
        <v>48</v>
      </c>
      <c r="D32" s="17" t="s">
        <v>94</v>
      </c>
    </row>
    <row r="33" spans="1:4" x14ac:dyDescent="0.25">
      <c r="A33" s="30"/>
      <c r="B33" s="21"/>
      <c r="C33" s="43"/>
      <c r="D33" s="18"/>
    </row>
    <row r="34" spans="1:4" ht="60" customHeight="1" x14ac:dyDescent="0.25">
      <c r="A34" s="30"/>
      <c r="B34" s="21"/>
      <c r="C34" s="41"/>
      <c r="D34" s="19"/>
    </row>
    <row r="35" spans="1:4" ht="45" x14ac:dyDescent="0.25">
      <c r="A35" s="30"/>
      <c r="B35" s="21"/>
      <c r="C35" s="42" t="s">
        <v>51</v>
      </c>
      <c r="D35" s="25" t="s">
        <v>95</v>
      </c>
    </row>
    <row r="36" spans="1:4" ht="45" x14ac:dyDescent="0.25">
      <c r="A36" s="30"/>
      <c r="B36" s="21"/>
      <c r="C36" s="42" t="s">
        <v>53</v>
      </c>
      <c r="D36" s="25" t="s">
        <v>96</v>
      </c>
    </row>
    <row r="37" spans="1:4" ht="75" x14ac:dyDescent="0.25">
      <c r="A37" s="31"/>
      <c r="B37" s="22"/>
      <c r="C37" s="42" t="s">
        <v>54</v>
      </c>
      <c r="D37" s="25" t="s">
        <v>86</v>
      </c>
    </row>
    <row r="38" spans="1:4" ht="90" x14ac:dyDescent="0.25">
      <c r="A38" s="29" t="s">
        <v>56</v>
      </c>
      <c r="B38" s="20" t="s">
        <v>71</v>
      </c>
      <c r="C38" s="42" t="s">
        <v>57</v>
      </c>
      <c r="D38" s="25" t="s">
        <v>73</v>
      </c>
    </row>
    <row r="39" spans="1:4" ht="60" x14ac:dyDescent="0.25">
      <c r="A39" s="30"/>
      <c r="B39" s="21"/>
      <c r="C39" s="42" t="s">
        <v>59</v>
      </c>
      <c r="D39" s="25" t="s">
        <v>74</v>
      </c>
    </row>
    <row r="40" spans="1:4" ht="60" x14ac:dyDescent="0.25">
      <c r="A40" s="30"/>
      <c r="B40" s="21"/>
      <c r="C40" s="42" t="s">
        <v>61</v>
      </c>
      <c r="D40" s="28" t="s">
        <v>76</v>
      </c>
    </row>
    <row r="41" spans="1:4" ht="60" x14ac:dyDescent="0.25">
      <c r="A41" s="30"/>
      <c r="B41" s="21"/>
      <c r="C41" s="42" t="s">
        <v>62</v>
      </c>
      <c r="D41" s="25" t="s">
        <v>77</v>
      </c>
    </row>
    <row r="42" spans="1:4" ht="75" x14ac:dyDescent="0.25">
      <c r="A42" s="31"/>
      <c r="B42" s="22"/>
      <c r="C42" s="42" t="s">
        <v>63</v>
      </c>
      <c r="D42" s="25" t="s">
        <v>75</v>
      </c>
    </row>
  </sheetData>
  <mergeCells count="30">
    <mergeCell ref="B38:B42"/>
    <mergeCell ref="B30:B37"/>
    <mergeCell ref="B26:B29"/>
    <mergeCell ref="A38:A42"/>
    <mergeCell ref="D5:D6"/>
    <mergeCell ref="D7:D9"/>
    <mergeCell ref="D11:D12"/>
    <mergeCell ref="D15:D16"/>
    <mergeCell ref="D19:D20"/>
    <mergeCell ref="D23:D24"/>
    <mergeCell ref="D27:D28"/>
    <mergeCell ref="D30:D31"/>
    <mergeCell ref="D32:D34"/>
    <mergeCell ref="A19:A25"/>
    <mergeCell ref="C19:C20"/>
    <mergeCell ref="C23:C24"/>
    <mergeCell ref="A26:A29"/>
    <mergeCell ref="C27:C28"/>
    <mergeCell ref="A30:A37"/>
    <mergeCell ref="C30:C31"/>
    <mergeCell ref="C32:C34"/>
    <mergeCell ref="B19:B25"/>
    <mergeCell ref="A5:A13"/>
    <mergeCell ref="C5:C6"/>
    <mergeCell ref="C7:C9"/>
    <mergeCell ref="C11:C12"/>
    <mergeCell ref="A14:A18"/>
    <mergeCell ref="C15:C16"/>
    <mergeCell ref="B14:B18"/>
    <mergeCell ref="B5: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4:G22"/>
  <sheetViews>
    <sheetView topLeftCell="A19" zoomScale="75" zoomScaleNormal="75" workbookViewId="0">
      <selection activeCell="I8" sqref="I8"/>
    </sheetView>
  </sheetViews>
  <sheetFormatPr baseColWidth="10" defaultRowHeight="15" x14ac:dyDescent="0.25"/>
  <cols>
    <col min="1" max="1" width="21.5703125" customWidth="1"/>
    <col min="2" max="2" width="18.140625" customWidth="1"/>
    <col min="3" max="3" width="33.5703125" customWidth="1"/>
    <col min="4" max="4" width="72.28515625" customWidth="1"/>
    <col min="5" max="5" width="19.140625" customWidth="1"/>
    <col min="6" max="6" width="16" customWidth="1"/>
    <col min="7" max="7" width="14.140625" customWidth="1"/>
  </cols>
  <sheetData>
    <row r="4" spans="1:7" ht="18.75" x14ac:dyDescent="0.3">
      <c r="A4" s="44" t="s">
        <v>0</v>
      </c>
      <c r="B4" s="44" t="s">
        <v>1</v>
      </c>
      <c r="C4" s="45" t="s">
        <v>2</v>
      </c>
      <c r="D4" s="44" t="s">
        <v>98</v>
      </c>
      <c r="E4" s="44" t="s">
        <v>110</v>
      </c>
      <c r="F4" s="44" t="s">
        <v>112</v>
      </c>
    </row>
    <row r="5" spans="1:7" ht="135.75" customHeight="1" x14ac:dyDescent="0.25">
      <c r="A5" s="57" t="s">
        <v>3</v>
      </c>
      <c r="B5" s="57" t="s">
        <v>4</v>
      </c>
      <c r="C5" s="62" t="s">
        <v>5</v>
      </c>
      <c r="D5" s="5" t="s">
        <v>111</v>
      </c>
      <c r="E5" s="14">
        <v>9</v>
      </c>
      <c r="F5" s="14" t="str">
        <f>IF(E5=10,"Excelente",IF(AND(E5&gt;=8,E5&lt;=9),"Bueno",IF(AND(E5&gt;=5,E5&lt;=8),"Aceptable","Insuficiente")))</f>
        <v>Bueno</v>
      </c>
    </row>
    <row r="6" spans="1:7" ht="42" customHeight="1" x14ac:dyDescent="0.25">
      <c r="A6" s="58"/>
      <c r="B6" s="58"/>
      <c r="C6" s="63" t="s">
        <v>6</v>
      </c>
      <c r="D6" s="49" t="s">
        <v>99</v>
      </c>
      <c r="E6" s="3" t="s">
        <v>113</v>
      </c>
      <c r="F6" s="52">
        <f>(E7/E9)*100</f>
        <v>87.5</v>
      </c>
      <c r="G6" s="6" t="str">
        <f>IF(F6&gt;=80,"Completitud Alta","Completitud Baja")</f>
        <v>Completitud Alta</v>
      </c>
    </row>
    <row r="7" spans="1:7" ht="48.75" customHeight="1" x14ac:dyDescent="0.25">
      <c r="A7" s="58"/>
      <c r="B7" s="58"/>
      <c r="C7" s="64"/>
      <c r="D7" s="50"/>
      <c r="E7" s="4">
        <v>7</v>
      </c>
      <c r="F7" s="52"/>
      <c r="G7" s="6"/>
    </row>
    <row r="8" spans="1:7" ht="42.75" customHeight="1" x14ac:dyDescent="0.25">
      <c r="A8" s="58"/>
      <c r="B8" s="58"/>
      <c r="C8" s="64"/>
      <c r="D8" s="50"/>
      <c r="E8" s="3" t="s">
        <v>115</v>
      </c>
      <c r="F8" s="52"/>
      <c r="G8" s="6"/>
    </row>
    <row r="9" spans="1:7" ht="36.75" customHeight="1" x14ac:dyDescent="0.25">
      <c r="A9" s="58"/>
      <c r="B9" s="59"/>
      <c r="C9" s="65"/>
      <c r="D9" s="51"/>
      <c r="E9" s="4">
        <v>8</v>
      </c>
      <c r="F9" s="52"/>
      <c r="G9" s="6"/>
    </row>
    <row r="10" spans="1:7" ht="125.25" customHeight="1" x14ac:dyDescent="0.25">
      <c r="A10" s="58"/>
      <c r="B10" s="57" t="s">
        <v>7</v>
      </c>
      <c r="C10" s="61" t="s">
        <v>5</v>
      </c>
      <c r="D10" s="56" t="s">
        <v>111</v>
      </c>
      <c r="E10" s="53">
        <v>1</v>
      </c>
      <c r="F10" s="4" t="str">
        <f>IF(E10=10,"Excelente",IF(AND(E10&gt;=8,E10&lt;=9),"Bueno",IF(AND(E10&gt;=5,E10&lt;=8),"Aceptable","Insuficiente")))</f>
        <v>Insuficiente</v>
      </c>
    </row>
    <row r="11" spans="1:7" ht="48" customHeight="1" x14ac:dyDescent="0.25">
      <c r="A11" s="58"/>
      <c r="B11" s="58"/>
      <c r="C11" s="63" t="s">
        <v>6</v>
      </c>
      <c r="D11" s="7" t="s">
        <v>99</v>
      </c>
      <c r="E11" s="3" t="s">
        <v>113</v>
      </c>
      <c r="F11" s="46">
        <f>(E12/E14)*100</f>
        <v>37.5</v>
      </c>
      <c r="G11" s="6" t="str">
        <f>IF(F11&gt;=80,"Completitud Alta","Completitud Baja")</f>
        <v>Completitud Baja</v>
      </c>
    </row>
    <row r="12" spans="1:7" ht="39.75" customHeight="1" x14ac:dyDescent="0.25">
      <c r="A12" s="58"/>
      <c r="B12" s="58"/>
      <c r="C12" s="64"/>
      <c r="D12" s="9"/>
      <c r="E12" s="11">
        <v>3</v>
      </c>
      <c r="F12" s="46"/>
      <c r="G12" s="6"/>
    </row>
    <row r="13" spans="1:7" ht="42.75" customHeight="1" x14ac:dyDescent="0.25">
      <c r="A13" s="58"/>
      <c r="B13" s="58"/>
      <c r="C13" s="64"/>
      <c r="D13" s="9"/>
      <c r="E13" s="3" t="s">
        <v>116</v>
      </c>
      <c r="F13" s="46"/>
      <c r="G13" s="6"/>
    </row>
    <row r="14" spans="1:7" ht="39.75" customHeight="1" x14ac:dyDescent="0.25">
      <c r="A14" s="58"/>
      <c r="B14" s="58"/>
      <c r="C14" s="65"/>
      <c r="D14" s="8"/>
      <c r="E14" s="11">
        <v>8</v>
      </c>
      <c r="F14" s="46"/>
      <c r="G14" s="6"/>
    </row>
    <row r="15" spans="1:7" ht="159" customHeight="1" x14ac:dyDescent="0.25">
      <c r="A15" s="58"/>
      <c r="B15" s="59"/>
      <c r="C15" s="61" t="s">
        <v>8</v>
      </c>
      <c r="D15" s="5" t="s">
        <v>100</v>
      </c>
      <c r="E15" s="11">
        <v>8</v>
      </c>
      <c r="F15" s="3" t="str">
        <f>IF(E15=10,"Cumplimiento Total",IF(AND(E15&gt;=8,E15&lt;=9),"Cumplimiento Medio","Cumplimiento Bajo"))</f>
        <v>Cumplimiento Medio</v>
      </c>
    </row>
    <row r="16" spans="1:7" ht="28.5" customHeight="1" x14ac:dyDescent="0.25">
      <c r="A16" s="58"/>
      <c r="B16" s="60" t="s">
        <v>9</v>
      </c>
      <c r="C16" s="61" t="s">
        <v>10</v>
      </c>
      <c r="D16" s="16" t="s">
        <v>114</v>
      </c>
      <c r="E16" s="16" t="s">
        <v>114</v>
      </c>
      <c r="F16" s="16" t="s">
        <v>114</v>
      </c>
    </row>
    <row r="17" spans="1:7" ht="150.75" customHeight="1" x14ac:dyDescent="0.25">
      <c r="A17" s="58"/>
      <c r="B17" s="57" t="s">
        <v>11</v>
      </c>
      <c r="C17" s="61" t="s">
        <v>12</v>
      </c>
      <c r="D17" s="15" t="s">
        <v>101</v>
      </c>
      <c r="E17" s="11">
        <v>4</v>
      </c>
      <c r="F17" s="3" t="str">
        <f>IF(E17&gt;=10,"Ataque Informatico",IF(AND(E17&gt;=5,E17&lt;=10),"Bloquear Cuenta",IF(AND(E17&gt;=4,E17&lt;5),"Reestablecer contraseña","Fallos normales")))</f>
        <v>Reestablecer contraseña</v>
      </c>
    </row>
    <row r="18" spans="1:7" ht="48.75" customHeight="1" x14ac:dyDescent="0.25">
      <c r="A18" s="58"/>
      <c r="B18" s="58"/>
      <c r="C18" s="63" t="s">
        <v>13</v>
      </c>
      <c r="D18" s="7" t="s">
        <v>102</v>
      </c>
      <c r="E18" s="11" t="s">
        <v>117</v>
      </c>
      <c r="F18" s="6">
        <f>(E19/E21)*100</f>
        <v>16.666666666666664</v>
      </c>
      <c r="G18" s="6" t="str">
        <f>IF(F18&gt;=80,"Riesgo de Seguridad Alto","Analizar Factores de Riesgo")</f>
        <v>Analizar Factores de Riesgo</v>
      </c>
    </row>
    <row r="19" spans="1:7" ht="48.75" customHeight="1" x14ac:dyDescent="0.25">
      <c r="A19" s="58"/>
      <c r="B19" s="58"/>
      <c r="C19" s="64"/>
      <c r="D19" s="9"/>
      <c r="E19" s="11">
        <v>1</v>
      </c>
      <c r="F19" s="6"/>
      <c r="G19" s="6"/>
    </row>
    <row r="20" spans="1:7" ht="48.75" customHeight="1" x14ac:dyDescent="0.25">
      <c r="A20" s="58"/>
      <c r="B20" s="58"/>
      <c r="C20" s="64"/>
      <c r="D20" s="9"/>
      <c r="E20" s="11" t="s">
        <v>118</v>
      </c>
      <c r="F20" s="6"/>
      <c r="G20" s="6"/>
    </row>
    <row r="21" spans="1:7" ht="48.75" customHeight="1" x14ac:dyDescent="0.25">
      <c r="A21" s="58"/>
      <c r="B21" s="59"/>
      <c r="C21" s="65"/>
      <c r="D21" s="8"/>
      <c r="E21" s="13">
        <v>6</v>
      </c>
      <c r="F21" s="6"/>
      <c r="G21" s="6"/>
    </row>
    <row r="22" spans="1:7" ht="90" x14ac:dyDescent="0.25">
      <c r="A22" s="59"/>
      <c r="B22" s="61" t="s">
        <v>14</v>
      </c>
      <c r="C22" s="60" t="s">
        <v>15</v>
      </c>
      <c r="D22" s="3" t="s">
        <v>103</v>
      </c>
      <c r="E22" s="11">
        <v>5</v>
      </c>
      <c r="F22" s="3" t="str">
        <f>IF(E22=5,"Funcionalidad Excelente",IF(AND(E22&gt;=3,E22&lt;=4),"Funcionalidad Media","Funcionalidad Baja"))</f>
        <v>Funcionalidad Excelente</v>
      </c>
    </row>
  </sheetData>
  <mergeCells count="16">
    <mergeCell ref="G18:G21"/>
    <mergeCell ref="G6:G9"/>
    <mergeCell ref="G11:G14"/>
    <mergeCell ref="F6:F9"/>
    <mergeCell ref="F11:F14"/>
    <mergeCell ref="C11:C14"/>
    <mergeCell ref="D11:D14"/>
    <mergeCell ref="C18:C21"/>
    <mergeCell ref="D18:D21"/>
    <mergeCell ref="F18:F21"/>
    <mergeCell ref="A5:A22"/>
    <mergeCell ref="B5:B9"/>
    <mergeCell ref="B10:B15"/>
    <mergeCell ref="B17:B21"/>
    <mergeCell ref="C6:C9"/>
    <mergeCell ref="D6:D9"/>
  </mergeCells>
  <dataValidations count="2">
    <dataValidation type="whole" allowBlank="1" showInputMessage="1" showErrorMessage="1" sqref="E5 E10 E12 E15">
      <formula1>1</formula1>
      <formula2>10</formula2>
    </dataValidation>
    <dataValidation type="whole" allowBlank="1" showInputMessage="1" showErrorMessage="1" sqref="E22">
      <formula1>1</formula1>
      <formula2>5</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3:G11"/>
  <sheetViews>
    <sheetView zoomScale="80" zoomScaleNormal="80" workbookViewId="0">
      <selection activeCell="A4" sqref="A4:C11"/>
    </sheetView>
  </sheetViews>
  <sheetFormatPr baseColWidth="10" defaultRowHeight="15" x14ac:dyDescent="0.25"/>
  <cols>
    <col min="1" max="1" width="16.7109375" customWidth="1"/>
    <col min="2" max="2" width="19.5703125" customWidth="1"/>
    <col min="3" max="3" width="26.5703125" customWidth="1"/>
    <col min="4" max="4" width="56.7109375" customWidth="1"/>
    <col min="5" max="5" width="18.85546875" customWidth="1"/>
    <col min="6" max="6" width="14.7109375" customWidth="1"/>
    <col min="7" max="7" width="20.140625" customWidth="1"/>
  </cols>
  <sheetData>
    <row r="3" spans="1:7" ht="18.75" x14ac:dyDescent="0.3">
      <c r="A3" s="44" t="s">
        <v>0</v>
      </c>
      <c r="B3" s="44" t="s">
        <v>97</v>
      </c>
      <c r="C3" s="44" t="s">
        <v>104</v>
      </c>
      <c r="D3" s="44" t="s">
        <v>98</v>
      </c>
      <c r="E3" s="44" t="s">
        <v>110</v>
      </c>
      <c r="F3" s="44" t="s">
        <v>112</v>
      </c>
    </row>
    <row r="4" spans="1:7" ht="180" x14ac:dyDescent="0.25">
      <c r="A4" s="66" t="s">
        <v>16</v>
      </c>
      <c r="B4" s="60" t="s">
        <v>17</v>
      </c>
      <c r="C4" s="61" t="s">
        <v>18</v>
      </c>
      <c r="D4" s="3" t="s">
        <v>106</v>
      </c>
      <c r="E4" s="3">
        <v>8</v>
      </c>
      <c r="F4" s="3" t="str">
        <f>IF(E4&gt;=5,"Contratiempo de Nivel Alto",IF(AND(E4&gt;=3,E4&lt;5),"Contratiempo de Nivel Medio","Contratiempo de Nivel Bajo"))</f>
        <v>Contratiempo de Nivel Alto</v>
      </c>
    </row>
    <row r="5" spans="1:7" ht="149.25" customHeight="1" x14ac:dyDescent="0.25">
      <c r="A5" s="66"/>
      <c r="B5" s="63" t="s">
        <v>19</v>
      </c>
      <c r="C5" s="61" t="s">
        <v>20</v>
      </c>
      <c r="D5" s="3" t="s">
        <v>105</v>
      </c>
      <c r="E5" s="3">
        <v>3</v>
      </c>
      <c r="F5" s="3" t="str">
        <f>IF(E5&gt;=5,"No puede ser utilizado",IF(AND(E5&gt;=1,E5&lt;5),"Funciona, pero debe completarse","Esta listo para ser usado"))</f>
        <v>Funciona, pero debe completarse</v>
      </c>
    </row>
    <row r="6" spans="1:7" ht="57" customHeight="1" x14ac:dyDescent="0.25">
      <c r="A6" s="66"/>
      <c r="B6" s="64"/>
      <c r="C6" s="63" t="s">
        <v>21</v>
      </c>
      <c r="D6" s="47" t="s">
        <v>107</v>
      </c>
      <c r="E6" s="3" t="s">
        <v>119</v>
      </c>
      <c r="F6" s="6">
        <f>(E7/E9)*100</f>
        <v>62.5</v>
      </c>
      <c r="G6" s="6" t="str">
        <f>IF(F6&gt;=62.5,"Cantidad minima para funcionar","No cuenta con la cantidad minima para funcionar")</f>
        <v>Cantidad minima para funcionar</v>
      </c>
    </row>
    <row r="7" spans="1:7" ht="56.25" customHeight="1" x14ac:dyDescent="0.25">
      <c r="A7" s="66"/>
      <c r="B7" s="64"/>
      <c r="C7" s="64"/>
      <c r="D7" s="54"/>
      <c r="E7" s="3">
        <v>5</v>
      </c>
      <c r="F7" s="6"/>
      <c r="G7" s="6"/>
    </row>
    <row r="8" spans="1:7" ht="56.25" customHeight="1" x14ac:dyDescent="0.25">
      <c r="A8" s="66"/>
      <c r="B8" s="64"/>
      <c r="C8" s="64"/>
      <c r="D8" s="54"/>
      <c r="E8" s="3" t="s">
        <v>116</v>
      </c>
      <c r="F8" s="6"/>
      <c r="G8" s="6"/>
    </row>
    <row r="9" spans="1:7" ht="56.25" customHeight="1" x14ac:dyDescent="0.25">
      <c r="A9" s="66"/>
      <c r="B9" s="65"/>
      <c r="C9" s="65"/>
      <c r="D9" s="48"/>
      <c r="E9" s="11">
        <v>8</v>
      </c>
      <c r="F9" s="6"/>
      <c r="G9" s="6"/>
    </row>
    <row r="10" spans="1:7" ht="90" customHeight="1" x14ac:dyDescent="0.25">
      <c r="A10" s="66"/>
      <c r="B10" s="60" t="s">
        <v>22</v>
      </c>
      <c r="C10" s="61" t="s">
        <v>23</v>
      </c>
      <c r="D10" s="5" t="s">
        <v>108</v>
      </c>
      <c r="E10" s="13"/>
      <c r="F10" s="13"/>
    </row>
    <row r="11" spans="1:7" ht="105.75" customHeight="1" x14ac:dyDescent="0.25">
      <c r="A11" s="66"/>
      <c r="B11" s="61" t="s">
        <v>24</v>
      </c>
      <c r="C11" s="61" t="s">
        <v>25</v>
      </c>
      <c r="D11" s="5" t="s">
        <v>109</v>
      </c>
      <c r="E11" s="3">
        <v>4</v>
      </c>
      <c r="F11" s="3" t="str">
        <f>IF(E11=5,"Fiabilidad Excelente",IF(AND(E11&gt;=3,E11&lt;=4),"Fiabilidad Media","Fiabilidad Baja"))</f>
        <v>Fiabilidad Media</v>
      </c>
    </row>
  </sheetData>
  <mergeCells count="6">
    <mergeCell ref="A4:A11"/>
    <mergeCell ref="B5:B9"/>
    <mergeCell ref="C6:C9"/>
    <mergeCell ref="D6:D9"/>
    <mergeCell ref="F6:F9"/>
    <mergeCell ref="G6:G9"/>
  </mergeCells>
  <dataValidations count="1">
    <dataValidation type="whole" allowBlank="1" showInputMessage="1" showErrorMessage="1" sqref="E11">
      <formula1>1</formula1>
      <formula2>5</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F11"/>
  <sheetViews>
    <sheetView zoomScale="77" zoomScaleNormal="77" workbookViewId="0">
      <selection activeCell="A5" sqref="A5:C11"/>
    </sheetView>
  </sheetViews>
  <sheetFormatPr baseColWidth="10" defaultRowHeight="15" x14ac:dyDescent="0.25"/>
  <cols>
    <col min="2" max="2" width="18.28515625" customWidth="1"/>
    <col min="3" max="3" width="18.42578125" customWidth="1"/>
    <col min="4" max="4" width="66.140625" customWidth="1"/>
    <col min="5" max="5" width="20.140625" customWidth="1"/>
    <col min="6" max="6" width="15.5703125" customWidth="1"/>
  </cols>
  <sheetData>
    <row r="4" spans="1:6" ht="18.75" x14ac:dyDescent="0.3">
      <c r="A4" s="1" t="s">
        <v>0</v>
      </c>
      <c r="B4" s="1" t="s">
        <v>97</v>
      </c>
      <c r="C4" s="1" t="s">
        <v>104</v>
      </c>
      <c r="D4" s="1" t="s">
        <v>98</v>
      </c>
      <c r="E4" s="44" t="s">
        <v>110</v>
      </c>
      <c r="F4" s="44" t="s">
        <v>112</v>
      </c>
    </row>
    <row r="5" spans="1:6" ht="172.5" customHeight="1" x14ac:dyDescent="0.25">
      <c r="A5" s="66" t="s">
        <v>26</v>
      </c>
      <c r="B5" s="67" t="s">
        <v>27</v>
      </c>
      <c r="C5" s="61" t="s">
        <v>28</v>
      </c>
      <c r="D5" s="3" t="s">
        <v>134</v>
      </c>
      <c r="E5" s="3">
        <v>11</v>
      </c>
      <c r="F5" s="3" t="str">
        <f>IF(E5&gt;30,"Hay un problema alto de usabilidad",IF(AND(E5&gt;=10,E5&lt;=30),"Hay un problema de usabilidad medio","Tiempo normal que pueda tardar un usuario"))</f>
        <v>Hay un problema de usabilidad medio</v>
      </c>
    </row>
    <row r="6" spans="1:6" ht="168.75" customHeight="1" x14ac:dyDescent="0.25">
      <c r="A6" s="66"/>
      <c r="B6" s="67"/>
      <c r="C6" s="61" t="s">
        <v>29</v>
      </c>
      <c r="D6" s="5" t="s">
        <v>120</v>
      </c>
      <c r="E6" s="3">
        <v>11</v>
      </c>
      <c r="F6" s="3" t="str">
        <f>IF(E6&gt;10,"Revisar la interfaz grafica",IF(AND(E6&gt;5,E6&lt;=10),"Realizar asesorias acerca del funcionamiento del aplicativo","Es el tiempo adecuado que puede tardar el usuario"))</f>
        <v>Revisar la interfaz grafica</v>
      </c>
    </row>
    <row r="7" spans="1:6" ht="194.25" customHeight="1" x14ac:dyDescent="0.25">
      <c r="A7" s="66"/>
      <c r="B7" s="61" t="s">
        <v>30</v>
      </c>
      <c r="C7" s="61" t="s">
        <v>31</v>
      </c>
      <c r="D7" s="5" t="s">
        <v>121</v>
      </c>
      <c r="E7" s="3">
        <v>10</v>
      </c>
      <c r="F7" s="3" t="str">
        <f>IF(AND(E7&gt;=7,E7&lt;=10),"La pagina facilita el aprendizaje",IF(AND(E7&gt;=5,E7&lt;7),"El diseño de la pagina no ayuda al aprendizaje, se debe reducir la falencia","La pagina no es usable, se debe modificar el diseño"))</f>
        <v>La pagina facilita el aprendizaje</v>
      </c>
    </row>
    <row r="8" spans="1:6" ht="162.75" customHeight="1" x14ac:dyDescent="0.25">
      <c r="A8" s="66"/>
      <c r="B8" s="68" t="s">
        <v>32</v>
      </c>
      <c r="C8" s="61" t="s">
        <v>29</v>
      </c>
      <c r="D8" s="3" t="s">
        <v>120</v>
      </c>
      <c r="E8" s="11">
        <v>6</v>
      </c>
      <c r="F8" s="3" t="str">
        <f>IF(E8&gt;10,"Revisar la interfaz grafica",IF(AND(E8&gt;5,E8&lt;=10),"Realizar asesorias acerca del funcionamiento del aplicativo","Es el tiempo adecuado que puede tardar el usuario"))</f>
        <v>Realizar asesorias acerca del funcionamiento del aplicativo</v>
      </c>
    </row>
    <row r="9" spans="1:6" ht="168" customHeight="1" x14ac:dyDescent="0.25">
      <c r="A9" s="66"/>
      <c r="B9" s="69" t="s">
        <v>33</v>
      </c>
      <c r="C9" s="61" t="s">
        <v>34</v>
      </c>
      <c r="D9" s="5" t="s">
        <v>122</v>
      </c>
      <c r="E9" s="11">
        <v>8</v>
      </c>
      <c r="F9" s="3" t="str">
        <f>IF(E9=10,"Cumple con el nivel de usabilidad establecido",IF(AND(E9&gt;=8,E9&lt;=9),"Puede llegar a cumplir los niveles de usabilidad exigidos","Presenta un problema de usabilidad"))</f>
        <v>Puede llegar a cumplir los niveles de usabilidad exigidos</v>
      </c>
    </row>
    <row r="10" spans="1:6" ht="148.5" customHeight="1" x14ac:dyDescent="0.25">
      <c r="A10" s="66"/>
      <c r="B10" s="69"/>
      <c r="C10" s="70" t="s">
        <v>5</v>
      </c>
      <c r="D10" s="5" t="s">
        <v>123</v>
      </c>
      <c r="E10" s="3">
        <v>10</v>
      </c>
      <c r="F10" s="3" t="str">
        <f>IF(E10=10,"Excelente",IF(AND(E10&gt;=8,E10&lt;=9),"Bueno",IF(AND(E10&gt;=5,E10&lt;=8),"Aceptable","Insuficiente")))</f>
        <v>Excelente</v>
      </c>
    </row>
    <row r="11" spans="1:6" ht="96" customHeight="1" x14ac:dyDescent="0.25">
      <c r="A11" s="66"/>
      <c r="B11" s="71" t="s">
        <v>35</v>
      </c>
      <c r="C11" s="61" t="s">
        <v>36</v>
      </c>
      <c r="D11" s="3" t="s">
        <v>124</v>
      </c>
      <c r="E11" s="3">
        <v>5</v>
      </c>
      <c r="F11" s="3" t="str">
        <f>IF(E11=5,"Usabilidad Excelente",IF(AND(E11&gt;=3,E11&lt;=4),"Usabilidad Media","Usabilidad Baja"))</f>
        <v>Usabilidad Excelente</v>
      </c>
    </row>
  </sheetData>
  <mergeCells count="3">
    <mergeCell ref="A5:A11"/>
    <mergeCell ref="B5:B6"/>
    <mergeCell ref="B9:B10"/>
  </mergeCells>
  <dataValidations count="4">
    <dataValidation type="whole" allowBlank="1" showInputMessage="1" showErrorMessage="1" sqref="E7">
      <formula1>0</formula1>
      <formula2>10</formula2>
    </dataValidation>
    <dataValidation type="whole" allowBlank="1" showInputMessage="1" showErrorMessage="1" sqref="E9">
      <formula1>1</formula1>
      <formula2>10</formula2>
    </dataValidation>
    <dataValidation type="whole" allowBlank="1" showInputMessage="1" showErrorMessage="1" sqref="E10">
      <formula1>1</formula1>
      <formula2>10</formula2>
    </dataValidation>
    <dataValidation type="whole" allowBlank="1" showInputMessage="1" showErrorMessage="1" sqref="E11">
      <formula1>1</formula1>
      <formula2>5</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3:F7"/>
  <sheetViews>
    <sheetView zoomScale="90" zoomScaleNormal="90" workbookViewId="0">
      <selection activeCell="A4" sqref="A4:C7"/>
    </sheetView>
  </sheetViews>
  <sheetFormatPr baseColWidth="10" defaultRowHeight="15" x14ac:dyDescent="0.25"/>
  <cols>
    <col min="1" max="1" width="22.28515625" customWidth="1"/>
    <col min="2" max="2" width="15.28515625" customWidth="1"/>
    <col min="3" max="3" width="23.42578125" customWidth="1"/>
    <col min="4" max="4" width="59" customWidth="1"/>
    <col min="5" max="5" width="15.7109375" customWidth="1"/>
    <col min="6" max="6" width="17" customWidth="1"/>
  </cols>
  <sheetData>
    <row r="3" spans="1:6" x14ac:dyDescent="0.25">
      <c r="A3" s="1" t="s">
        <v>125</v>
      </c>
      <c r="B3" s="1" t="s">
        <v>97</v>
      </c>
      <c r="C3" s="1" t="s">
        <v>129</v>
      </c>
      <c r="D3" s="2" t="s">
        <v>127</v>
      </c>
      <c r="E3" s="1" t="s">
        <v>132</v>
      </c>
      <c r="F3" s="1" t="s">
        <v>133</v>
      </c>
    </row>
    <row r="4" spans="1:6" ht="135" x14ac:dyDescent="0.25">
      <c r="A4" s="66" t="s">
        <v>37</v>
      </c>
      <c r="B4" s="71" t="s">
        <v>38</v>
      </c>
      <c r="C4" s="61" t="s">
        <v>39</v>
      </c>
      <c r="D4" s="3" t="s">
        <v>126</v>
      </c>
      <c r="E4" s="3">
        <v>4</v>
      </c>
      <c r="F4" s="3" t="str">
        <f>IF(E4&gt;=3,"Problema de rendimiento alto",IF(AND(E4&gt;=0.5,E4&lt;3),"Problema de rendimiento medio","Rendimiento optimo"))</f>
        <v>Problema de rendimiento alto</v>
      </c>
    </row>
    <row r="5" spans="1:6" ht="75" x14ac:dyDescent="0.25">
      <c r="A5" s="66"/>
      <c r="B5" s="69" t="s">
        <v>40</v>
      </c>
      <c r="C5" s="61" t="s">
        <v>128</v>
      </c>
      <c r="D5" s="3" t="s">
        <v>131</v>
      </c>
      <c r="E5" s="13"/>
      <c r="F5" s="13"/>
    </row>
    <row r="6" spans="1:6" ht="139.5" customHeight="1" x14ac:dyDescent="0.25">
      <c r="A6" s="66"/>
      <c r="B6" s="69"/>
      <c r="C6" s="61" t="s">
        <v>39</v>
      </c>
      <c r="D6" s="3" t="s">
        <v>126</v>
      </c>
      <c r="E6" s="4">
        <v>7</v>
      </c>
      <c r="F6" s="3" t="str">
        <f>IF(E6&gt;=3,"Problema de rendimiento alto",IF(AND(E6&gt;=0.5,E6&lt;3),"Problema de rendimiento medio","Rendimiento optimo"))</f>
        <v>Problema de rendimiento alto</v>
      </c>
    </row>
    <row r="7" spans="1:6" ht="81" customHeight="1" x14ac:dyDescent="0.25">
      <c r="A7" s="66"/>
      <c r="B7" s="71" t="s">
        <v>42</v>
      </c>
      <c r="C7" s="61" t="s">
        <v>43</v>
      </c>
      <c r="D7" s="56" t="s">
        <v>130</v>
      </c>
      <c r="E7" s="3">
        <v>5</v>
      </c>
      <c r="F7" s="3" t="str">
        <f>IF(E7=5,"Eficiencia Excelente",IF(AND(E7&gt;=3,E7&lt;=4),"Eficiencia Media","Eficiencia Baja"))</f>
        <v>Eficiencia Excelente</v>
      </c>
    </row>
  </sheetData>
  <mergeCells count="2">
    <mergeCell ref="A4:A7"/>
    <mergeCell ref="B5:B6"/>
  </mergeCells>
  <dataValidations count="1">
    <dataValidation type="whole" allowBlank="1" showInputMessage="1" showErrorMessage="1" sqref="E7">
      <formula1>1</formula1>
      <formula2>5</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4:F12"/>
  <sheetViews>
    <sheetView zoomScale="80" zoomScaleNormal="80" workbookViewId="0">
      <selection activeCell="G6" sqref="G6"/>
    </sheetView>
  </sheetViews>
  <sheetFormatPr baseColWidth="10" defaultRowHeight="15" x14ac:dyDescent="0.25"/>
  <cols>
    <col min="1" max="1" width="19.7109375" customWidth="1"/>
    <col min="2" max="2" width="17.85546875" customWidth="1"/>
    <col min="3" max="3" width="19.7109375" customWidth="1"/>
    <col min="4" max="4" width="59.42578125" customWidth="1"/>
    <col min="5" max="5" width="24" customWidth="1"/>
    <col min="6" max="6" width="16.42578125" customWidth="1"/>
  </cols>
  <sheetData>
    <row r="4" spans="1:6" x14ac:dyDescent="0.25">
      <c r="A4" s="1" t="s">
        <v>0</v>
      </c>
      <c r="B4" s="1" t="s">
        <v>97</v>
      </c>
      <c r="C4" s="1" t="s">
        <v>129</v>
      </c>
      <c r="D4" s="1" t="s">
        <v>127</v>
      </c>
      <c r="E4" s="1" t="s">
        <v>132</v>
      </c>
      <c r="F4" s="1" t="s">
        <v>133</v>
      </c>
    </row>
    <row r="5" spans="1:6" ht="108" customHeight="1" x14ac:dyDescent="0.25">
      <c r="A5" s="67" t="s">
        <v>44</v>
      </c>
      <c r="B5" s="69" t="s">
        <v>45</v>
      </c>
      <c r="C5" s="61" t="s">
        <v>46</v>
      </c>
      <c r="D5" s="55" t="s">
        <v>135</v>
      </c>
      <c r="E5" s="16"/>
      <c r="F5" s="16"/>
    </row>
    <row r="6" spans="1:6" ht="162.75" customHeight="1" x14ac:dyDescent="0.25">
      <c r="A6" s="67"/>
      <c r="B6" s="69"/>
      <c r="C6" s="61" t="s">
        <v>47</v>
      </c>
      <c r="D6" s="3" t="s">
        <v>145</v>
      </c>
      <c r="E6" s="3">
        <v>20</v>
      </c>
      <c r="F6" s="3" t="str">
        <f>IF(AND(E6&gt;=60,E6&lt;=120),"El error fue dificil de encontrar",IF(AND(E6&gt;=30,E6&lt;=60),"El error tuvo una dificultad media para ser encontrado","El error fue facil de encontrar"))</f>
        <v>El error fue facil de encontrar</v>
      </c>
    </row>
    <row r="7" spans="1:6" ht="102" customHeight="1" x14ac:dyDescent="0.25">
      <c r="A7" s="67"/>
      <c r="B7" s="69" t="s">
        <v>48</v>
      </c>
      <c r="C7" s="61" t="s">
        <v>41</v>
      </c>
      <c r="D7" s="5" t="s">
        <v>131</v>
      </c>
      <c r="E7" s="16"/>
      <c r="F7" s="16"/>
    </row>
    <row r="8" spans="1:6" ht="60" x14ac:dyDescent="0.25">
      <c r="A8" s="67"/>
      <c r="B8" s="69"/>
      <c r="C8" s="61" t="s">
        <v>49</v>
      </c>
      <c r="D8" s="5" t="s">
        <v>136</v>
      </c>
      <c r="E8" s="16"/>
      <c r="F8" s="16"/>
    </row>
    <row r="9" spans="1:6" ht="117" customHeight="1" x14ac:dyDescent="0.25">
      <c r="A9" s="67"/>
      <c r="B9" s="69"/>
      <c r="C9" s="61" t="s">
        <v>50</v>
      </c>
      <c r="D9" s="5" t="s">
        <v>137</v>
      </c>
      <c r="E9" s="16"/>
      <c r="F9" s="16"/>
    </row>
    <row r="10" spans="1:6" ht="144.75" customHeight="1" x14ac:dyDescent="0.25">
      <c r="A10" s="67"/>
      <c r="B10" s="71" t="s">
        <v>51</v>
      </c>
      <c r="C10" s="61" t="s">
        <v>52</v>
      </c>
      <c r="D10" s="5" t="s">
        <v>138</v>
      </c>
      <c r="E10" s="3">
        <v>1</v>
      </c>
      <c r="F10" s="3" t="str">
        <f>IF(E10=0,"El sistema es estable",IF(AND(E10&gt;=1,E10&lt;5),"El sistema es medianamente estable","El sistema no es estable"))</f>
        <v>El sistema es medianamente estable</v>
      </c>
    </row>
    <row r="11" spans="1:6" ht="206.25" customHeight="1" x14ac:dyDescent="0.25">
      <c r="A11" s="67"/>
      <c r="B11" s="71" t="s">
        <v>53</v>
      </c>
      <c r="C11" s="61" t="s">
        <v>8</v>
      </c>
      <c r="D11" s="5" t="s">
        <v>100</v>
      </c>
      <c r="E11" s="3">
        <v>8</v>
      </c>
      <c r="F11" s="3" t="str">
        <f>IF(E11=10,"Cumplimiento Total",IF(AND(E11&gt;=8,E11&lt;=9),"Cumplimiento Medio","Cumplimiento Bajo"))</f>
        <v>Cumplimiento Medio</v>
      </c>
    </row>
    <row r="12" spans="1:6" ht="45" x14ac:dyDescent="0.25">
      <c r="A12" s="67"/>
      <c r="B12" s="71" t="s">
        <v>54</v>
      </c>
      <c r="C12" s="61" t="s">
        <v>55</v>
      </c>
      <c r="D12" s="5" t="s">
        <v>139</v>
      </c>
      <c r="E12" s="3">
        <v>3</v>
      </c>
      <c r="F12" s="3" t="str">
        <f>IF(E12=5,"Mantenibilidad Excelente",IF(AND(E12&gt;=3,E12&lt;=4),"Mantenibilidad Media","Mantenibilidad Baja"))</f>
        <v>Mantenibilidad Media</v>
      </c>
    </row>
  </sheetData>
  <mergeCells count="3">
    <mergeCell ref="A5:A12"/>
    <mergeCell ref="B5:B6"/>
    <mergeCell ref="B7:B9"/>
  </mergeCells>
  <dataValidations count="3">
    <dataValidation type="whole" allowBlank="1" showInputMessage="1" showErrorMessage="1" sqref="E6">
      <formula1>0</formula1>
      <formula2>120</formula2>
    </dataValidation>
    <dataValidation type="whole" allowBlank="1" showInputMessage="1" showErrorMessage="1" sqref="E11">
      <formula1>1</formula1>
      <formula2>10</formula2>
    </dataValidation>
    <dataValidation type="whole" allowBlank="1" showInputMessage="1" showErrorMessage="1" sqref="E12">
      <formula1>1</formula1>
      <formula2>5</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4:F9"/>
  <sheetViews>
    <sheetView workbookViewId="0">
      <selection activeCell="D9" sqref="D9"/>
    </sheetView>
  </sheetViews>
  <sheetFormatPr baseColWidth="10" defaultRowHeight="15" x14ac:dyDescent="0.25"/>
  <cols>
    <col min="1" max="1" width="15.28515625" customWidth="1"/>
    <col min="2" max="2" width="17.85546875" customWidth="1"/>
    <col min="3" max="3" width="17.42578125" customWidth="1"/>
    <col min="4" max="4" width="41.7109375" customWidth="1"/>
    <col min="5" max="5" width="16.7109375" customWidth="1"/>
    <col min="6" max="6" width="15.5703125" customWidth="1"/>
  </cols>
  <sheetData>
    <row r="4" spans="1:6" x14ac:dyDescent="0.25">
      <c r="A4" s="1" t="s">
        <v>0</v>
      </c>
      <c r="B4" s="1" t="s">
        <v>97</v>
      </c>
      <c r="C4" s="1" t="s">
        <v>140</v>
      </c>
      <c r="D4" s="1" t="s">
        <v>98</v>
      </c>
      <c r="E4" s="1" t="s">
        <v>141</v>
      </c>
      <c r="F4" s="1" t="s">
        <v>133</v>
      </c>
    </row>
    <row r="5" spans="1:6" ht="75" x14ac:dyDescent="0.25">
      <c r="A5" s="46" t="s">
        <v>56</v>
      </c>
      <c r="B5" s="11" t="s">
        <v>57</v>
      </c>
      <c r="C5" s="3" t="s">
        <v>58</v>
      </c>
      <c r="D5" s="3" t="s">
        <v>142</v>
      </c>
      <c r="E5" s="13"/>
      <c r="F5" s="13"/>
    </row>
    <row r="6" spans="1:6" ht="60" x14ac:dyDescent="0.25">
      <c r="A6" s="46"/>
      <c r="B6" s="11" t="s">
        <v>59</v>
      </c>
      <c r="C6" s="3" t="s">
        <v>60</v>
      </c>
      <c r="D6" s="3" t="s">
        <v>143</v>
      </c>
      <c r="E6" s="13"/>
      <c r="F6" s="13"/>
    </row>
    <row r="7" spans="1:6" ht="30" x14ac:dyDescent="0.25">
      <c r="A7" s="46"/>
      <c r="B7" s="10" t="s">
        <v>61</v>
      </c>
      <c r="C7" s="3" t="s">
        <v>10</v>
      </c>
      <c r="D7" s="4" t="s">
        <v>144</v>
      </c>
      <c r="E7" s="4" t="s">
        <v>114</v>
      </c>
      <c r="F7" s="4" t="s">
        <v>114</v>
      </c>
    </row>
    <row r="8" spans="1:6" ht="45" customHeight="1" x14ac:dyDescent="0.25">
      <c r="A8" s="46"/>
      <c r="B8" s="10" t="s">
        <v>62</v>
      </c>
      <c r="C8" s="12" t="s">
        <v>10</v>
      </c>
      <c r="D8" s="4" t="s">
        <v>144</v>
      </c>
      <c r="E8" s="4" t="s">
        <v>114</v>
      </c>
      <c r="F8" s="4" t="s">
        <v>114</v>
      </c>
    </row>
    <row r="9" spans="1:6" ht="150" x14ac:dyDescent="0.25">
      <c r="A9" s="46"/>
      <c r="B9" s="11" t="s">
        <v>63</v>
      </c>
      <c r="C9" s="3" t="s">
        <v>64</v>
      </c>
      <c r="D9" s="5" t="s">
        <v>146</v>
      </c>
      <c r="E9" s="3">
        <v>4</v>
      </c>
      <c r="F9" s="3" t="str">
        <f>IF(E9=5,"Portabilidad Excelente",IF(AND(E9&gt;=3,E9&lt;=4),"Portabilidad Media","Portabilidad Baja"))</f>
        <v>Portabilidad Media</v>
      </c>
    </row>
  </sheetData>
  <mergeCells count="1">
    <mergeCell ref="A5:A9"/>
  </mergeCells>
  <dataValidations count="1">
    <dataValidation type="whole" allowBlank="1" showInputMessage="1" showErrorMessage="1" sqref="E9">
      <formula1>1</formula1>
      <formula2>5</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Descripción</vt:lpstr>
      <vt:lpstr>Evaluación de la funcionalidad</vt:lpstr>
      <vt:lpstr>Evaluación de la fiabilidad</vt:lpstr>
      <vt:lpstr>Evaluación de usabilidad</vt:lpstr>
      <vt:lpstr>Evaluación de la eficiencia </vt:lpstr>
      <vt:lpstr>Evaluación de la matenibilidad</vt:lpstr>
      <vt:lpstr>Evaluación de la portabilidad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dc:creator>
  <cp:lastModifiedBy>Karen</cp:lastModifiedBy>
  <dcterms:created xsi:type="dcterms:W3CDTF">2014-09-20T12:51:44Z</dcterms:created>
  <dcterms:modified xsi:type="dcterms:W3CDTF">2014-09-20T16:18:03Z</dcterms:modified>
</cp:coreProperties>
</file>