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60" windowWidth="45732" windowHeight="22740"/>
  </bookViews>
  <sheets>
    <sheet name="FBI - Active Shooter Incidents" sheetId="1" r:id="rId1"/>
  </sheets>
  <calcPr calcId="144525"/>
</workbook>
</file>

<file path=xl/calcChain.xml><?xml version="1.0" encoding="utf-8"?>
<calcChain xmlns="http://schemas.openxmlformats.org/spreadsheetml/2006/main">
  <c r="L21" i="1" l="1"/>
  <c r="M21" i="1"/>
  <c r="N21" i="1"/>
  <c r="K21" i="1"/>
  <c r="E10" i="1"/>
  <c r="E9" i="1"/>
  <c r="E8" i="1"/>
  <c r="E7" i="1"/>
  <c r="E6" i="1"/>
  <c r="E5" i="1"/>
  <c r="E4" i="1"/>
  <c r="E3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M20" i="1"/>
  <c r="L20" i="1"/>
  <c r="N20" i="1" s="1"/>
  <c r="K20" i="1"/>
  <c r="M19" i="1"/>
  <c r="L19" i="1"/>
  <c r="N19" i="1" s="1"/>
  <c r="K19" i="1"/>
  <c r="M18" i="1"/>
  <c r="L18" i="1"/>
  <c r="N18" i="1" s="1"/>
  <c r="K18" i="1"/>
  <c r="M17" i="1"/>
  <c r="L17" i="1"/>
  <c r="K17" i="1"/>
  <c r="M16" i="1"/>
  <c r="L16" i="1"/>
  <c r="K16" i="1"/>
  <c r="M15" i="1"/>
  <c r="L15" i="1"/>
  <c r="N15" i="1" s="1"/>
  <c r="K15" i="1"/>
  <c r="M14" i="1"/>
  <c r="L14" i="1"/>
  <c r="N14" i="1" s="1"/>
  <c r="K14" i="1"/>
  <c r="M13" i="1"/>
  <c r="L13" i="1"/>
  <c r="N13" i="1" s="1"/>
  <c r="K13" i="1"/>
  <c r="M12" i="1"/>
  <c r="L12" i="1"/>
  <c r="N12" i="1" s="1"/>
  <c r="K12" i="1"/>
  <c r="M11" i="1"/>
  <c r="L11" i="1"/>
  <c r="N11" i="1" s="1"/>
  <c r="K11" i="1"/>
  <c r="M10" i="1"/>
  <c r="L10" i="1"/>
  <c r="K10" i="1"/>
  <c r="M9" i="1"/>
  <c r="L9" i="1"/>
  <c r="N9" i="1" s="1"/>
  <c r="K9" i="1"/>
  <c r="M8" i="1"/>
  <c r="L8" i="1"/>
  <c r="N8" i="1" s="1"/>
  <c r="K8" i="1"/>
  <c r="M7" i="1"/>
  <c r="L7" i="1"/>
  <c r="N7" i="1" s="1"/>
  <c r="K7" i="1"/>
  <c r="M6" i="1"/>
  <c r="L6" i="1"/>
  <c r="K6" i="1"/>
  <c r="M5" i="1"/>
  <c r="L5" i="1"/>
  <c r="N5" i="1" s="1"/>
  <c r="K5" i="1"/>
  <c r="M4" i="1"/>
  <c r="L4" i="1"/>
  <c r="K4" i="1"/>
  <c r="M3" i="1"/>
  <c r="L3" i="1"/>
  <c r="K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M2" i="1"/>
  <c r="L2" i="1"/>
  <c r="N2" i="1" s="1"/>
  <c r="K2" i="1"/>
  <c r="N17" i="1" l="1"/>
  <c r="N6" i="1"/>
  <c r="N10" i="1"/>
  <c r="N3" i="1"/>
  <c r="N16" i="1"/>
  <c r="N4" i="1"/>
</calcChain>
</file>

<file path=xl/sharedStrings.xml><?xml version="1.0" encoding="utf-8"?>
<sst xmlns="http://schemas.openxmlformats.org/spreadsheetml/2006/main" count="2316" uniqueCount="733">
  <si>
    <t>Year</t>
  </si>
  <si>
    <t>Incidents</t>
  </si>
  <si>
    <t>Deaths</t>
  </si>
  <si>
    <t>Wounded</t>
  </si>
  <si>
    <t>Total</t>
  </si>
  <si>
    <t>2000 to 2018 Active Shooter Incidents</t>
  </si>
  <si>
    <t>https://www.fbi.gov/file-repository/active-shooter-incidents-2000-2018.pdf</t>
  </si>
  <si>
    <t>Some shooters also set fires.</t>
  </si>
  <si>
    <t>Some other weapons used: body armor, machete, pipe bombs, smoke grenades, "chemical grenades", explosives, Molotov cocktails, etc.</t>
  </si>
  <si>
    <t>They were so rare, that I kept forgetting to keep track of them, and didn't trust my tracking of the data, so I dropped the columns.</t>
  </si>
  <si>
    <t>Incident Name</t>
  </si>
  <si>
    <t>Date</t>
  </si>
  <si>
    <t>Time</t>
  </si>
  <si>
    <t>State</t>
  </si>
  <si>
    <t>Location</t>
  </si>
  <si>
    <t>Shooter Name</t>
  </si>
  <si>
    <t>Shooter Gender</t>
  </si>
  <si>
    <t>Shooter Age</t>
  </si>
  <si>
    <t>Rifle</t>
  </si>
  <si>
    <t>Shotgun</t>
  </si>
  <si>
    <t>Handgun</t>
  </si>
  <si>
    <t>Total (Calculated)</t>
  </si>
  <si>
    <t>Terminating Event</t>
  </si>
  <si>
    <t>Shooter's Fate</t>
  </si>
  <si>
    <t>Surrendered (during the incident)</t>
  </si>
  <si>
    <t>News Article to Verify Gender Or Plot Ambiguity</t>
  </si>
  <si>
    <t>Edgewater Technology, Inc.</t>
  </si>
  <si>
    <t>Commerce</t>
  </si>
  <si>
    <t>Michael M. McDermott</t>
  </si>
  <si>
    <t>MALE</t>
  </si>
  <si>
    <t>Shooter completed goal and stopped</t>
  </si>
  <si>
    <t>Arrested</t>
  </si>
  <si>
    <t>YES</t>
  </si>
  <si>
    <t>Amko Trading Store</t>
  </si>
  <si>
    <t>Texas</t>
  </si>
  <si>
    <t>Ki Yung Park</t>
  </si>
  <si>
    <t>Suicide when police arrived</t>
  </si>
  <si>
    <t>Suicide</t>
  </si>
  <si>
    <t>NO</t>
  </si>
  <si>
    <t>https://www.chron.com/news/article/Gunman-s-wife-accused-him-of-assault-in-1998-1997336.php</t>
  </si>
  <si>
    <t>Navistar International Corporation Factory</t>
  </si>
  <si>
    <t>Illinois</t>
  </si>
  <si>
    <t>William Daniel Baker</t>
  </si>
  <si>
    <t>Suicide before police arrived</t>
  </si>
  <si>
    <t>Santana High School</t>
  </si>
  <si>
    <t>California</t>
  </si>
  <si>
    <t>Education</t>
  </si>
  <si>
    <t>Charles Andrew Williams Jr</t>
  </si>
  <si>
    <t>Surrendered to Police</t>
  </si>
  <si>
    <t>https://www.sandiegouniontribune.com/news/columnists/sdut-charles-andy-williams-santana-high-school-shooting-2013may10-htmlstory.html</t>
  </si>
  <si>
    <t>Granite Hills High School</t>
  </si>
  <si>
    <t>Jason Anthony Hoffman</t>
  </si>
  <si>
    <t>Shot by police (Survived)</t>
  </si>
  <si>
    <t>Laidlaw Transit Services Maintenance Yard</t>
  </si>
  <si>
    <t>Cathline Repunte</t>
  </si>
  <si>
    <t>FEMALE</t>
  </si>
  <si>
    <t>Physical intervention by civilian</t>
  </si>
  <si>
    <t>Nu-Wood Decorative Millwork Plant</t>
  </si>
  <si>
    <t>Indiana</t>
  </si>
  <si>
    <t>Robert L. Wissman</t>
  </si>
  <si>
    <t>Appalachian School of Law</t>
  </si>
  <si>
    <t>Virginia</t>
  </si>
  <si>
    <t>Peter Odighizuma</t>
  </si>
  <si>
    <t>Physical intervention by civilian &amp; off-duty police</t>
  </si>
  <si>
    <t>Bertrand Products, Inc.</t>
  </si>
  <si>
    <t>William Lockey</t>
  </si>
  <si>
    <t>Suicide after engaging police</t>
  </si>
  <si>
    <t>Tom Bradley International Terminal at Los Angeles International Airport</t>
  </si>
  <si>
    <t>Government</t>
  </si>
  <si>
    <t>Hesham Mohamed Ali Hadayet</t>
  </si>
  <si>
    <t>Shot by security guard (Killed)</t>
  </si>
  <si>
    <t>Killed</t>
  </si>
  <si>
    <t>https://www.cnn.com/2003/US/West/04/12/airport.shooting/</t>
  </si>
  <si>
    <t>18 Miles of U.S. Route 64 from Sallisaw to Roland, Oklahoma</t>
  </si>
  <si>
    <t>Oklahoma</t>
  </si>
  <si>
    <t>Open Space</t>
  </si>
  <si>
    <t>Daniel Hawke Fears</t>
  </si>
  <si>
    <t>Automobile crash into police blockade</t>
  </si>
  <si>
    <t>Labor Ready, Inc.</t>
  </si>
  <si>
    <t>Alabama</t>
  </si>
  <si>
    <t>Emanuel Burl Patterson</t>
  </si>
  <si>
    <t>Fled the scene</t>
  </si>
  <si>
    <t>Escaped (Arrested Later)</t>
  </si>
  <si>
    <t>https://www.nytimes.com/2003/02/26/us/gunman-kills-four-at-alabama-job-agency.html</t>
  </si>
  <si>
    <t>Red Lion Junior High School</t>
  </si>
  <si>
    <t>Pennsylvania</t>
  </si>
  <si>
    <t>James Sheets</t>
  </si>
  <si>
    <t>Case Western Reserve University, Weatherhead School of Management</t>
  </si>
  <si>
    <t>Ohio</t>
  </si>
  <si>
    <t>Biswanath A. Halder</t>
  </si>
  <si>
    <t>https://www.cleveland19.com/story/1273329/slain-grad-student-remembered-at-case-commencement/</t>
  </si>
  <si>
    <t>https://murderpedia.org/male.H/h/halder-biswanath-photos.htm</t>
  </si>
  <si>
    <t>Modine Manufacturing Company</t>
  </si>
  <si>
    <t>Missouri</t>
  </si>
  <si>
    <t>Jonathon W. Russell</t>
  </si>
  <si>
    <t>https://www.wsws.org/en/articles/2003/07/mis-j04.html</t>
  </si>
  <si>
    <t>Lockheed Martin Subassembly Plant</t>
  </si>
  <si>
    <t>Mississippi</t>
  </si>
  <si>
    <t>Douglas Paul Williams</t>
  </si>
  <si>
    <t>Kanawha County Board of Education</t>
  </si>
  <si>
    <t>West Virginia</t>
  </si>
  <si>
    <t>Richard Dean Bright</t>
  </si>
  <si>
    <t>Gold Leaf Nursery</t>
  </si>
  <si>
    <t>Florida</t>
  </si>
  <si>
    <t>Agustin Casarubias-Dominguez (aka Andres Casarrubias)</t>
  </si>
  <si>
    <t>Andover Industries</t>
  </si>
  <si>
    <t>Richard Wayne Shadle</t>
  </si>
  <si>
    <t>Windy City Core Supply, Inc.</t>
  </si>
  <si>
    <t>Salvador Tapia Solis</t>
  </si>
  <si>
    <t>Shot by police (Killed)</t>
  </si>
  <si>
    <t>Rocori High School</t>
  </si>
  <si>
    <t>Minnesota</t>
  </si>
  <si>
    <t>John Jason McLaughlin</t>
  </si>
  <si>
    <t>Verbal intervention by civilian</t>
  </si>
  <si>
    <t>Watkins Motor Lines</t>
  </si>
  <si>
    <t>Joseph John Eschenbrenner, III (aka Tom West)</t>
  </si>
  <si>
    <t>Columbia High School</t>
  </si>
  <si>
    <t>New York</t>
  </si>
  <si>
    <t>Jon William Romano</t>
  </si>
  <si>
    <t>ConAgra Plant</t>
  </si>
  <si>
    <t>Kansas</t>
  </si>
  <si>
    <t>Elijah J. Brown</t>
  </si>
  <si>
    <t>Radio Shack in Gateway Mall</t>
  </si>
  <si>
    <t>Justin Michael Cudar</t>
  </si>
  <si>
    <t>Private Property near Meteor, Wisconsin</t>
  </si>
  <si>
    <t>Wisconsin</t>
  </si>
  <si>
    <t>Chai Soua Vang</t>
  </si>
  <si>
    <t>https://www.thoughtco.com/six-killed-in-wisconsin-hunting-incident-972787</t>
  </si>
  <si>
    <t>DaimlerChrysler’s Toledo North Assembly Plant</t>
  </si>
  <si>
    <t>Myles Wesley Meyers</t>
  </si>
  <si>
    <t>Best Buy in Hudson Valley Mall</t>
  </si>
  <si>
    <t>Robert Charles Bonelli Jr.</t>
  </si>
  <si>
    <t>Physical Intervention by Civilian</t>
  </si>
  <si>
    <t>Living Church of God</t>
  </si>
  <si>
    <t>House of Worship</t>
  </si>
  <si>
    <t>Terry M. Ratzmann</t>
  </si>
  <si>
    <t>Red Lake High School and Residence</t>
  </si>
  <si>
    <t>Jeffery James Weise</t>
  </si>
  <si>
    <t>California Auto Specialist and Apartment Complex</t>
  </si>
  <si>
    <t>Louis Mitchell Jr.</t>
  </si>
  <si>
    <t>Shot by police (Survived); fled the scene</t>
  </si>
  <si>
    <t>Parking Lots in Philadelphia, Pennsylvania</t>
  </si>
  <si>
    <t>Alexander Elkin</t>
  </si>
  <si>
    <t>Campbell County Comprehensive High School</t>
  </si>
  <si>
    <t>Tennessee</t>
  </si>
  <si>
    <t>Kenneth S. Bartley</t>
  </si>
  <si>
    <t>https://www.sun-sentinel.com/news/fl-xpm-2005-11-23-0511221285-story.html</t>
  </si>
  <si>
    <t>Tacoma Mall</t>
  </si>
  <si>
    <t>Washington</t>
  </si>
  <si>
    <t>Dominick Sergil Maldonado</t>
  </si>
  <si>
    <t>Burger King and Huddle House</t>
  </si>
  <si>
    <t>South Carolina</t>
  </si>
  <si>
    <t>?</t>
  </si>
  <si>
    <t>Escaped (Never Caught)</t>
  </si>
  <si>
    <t>Santa Barbara U.S. Postal Processing and Distribution Center</t>
  </si>
  <si>
    <t>Jennifer San Marco</t>
  </si>
  <si>
    <t>Pine Middle School</t>
  </si>
  <si>
    <t>Nevada</t>
  </si>
  <si>
    <t>James Scott Newman</t>
  </si>
  <si>
    <t>Residence in Capitol Hill Neighborhood, Seattle, Washington</t>
  </si>
  <si>
    <t>Residence</t>
  </si>
  <si>
    <t>Kyle Aaron Huff</t>
  </si>
  <si>
    <t>Safeway Warehouse</t>
  </si>
  <si>
    <t>Colorado</t>
  </si>
  <si>
    <t>Michael Julius Ford</t>
  </si>
  <si>
    <t>Jewish Federation of Greater Seattle</t>
  </si>
  <si>
    <t>Naveed Afzal Haq</t>
  </si>
  <si>
    <t>Essex Elementary School and Two Residences</t>
  </si>
  <si>
    <t>Vermont</t>
  </si>
  <si>
    <t>Christopher Williams</t>
  </si>
  <si>
    <t>Attempted Suicide (Survived)</t>
  </si>
  <si>
    <t>Orange High School and Residence</t>
  </si>
  <si>
    <t>North Carolina</t>
  </si>
  <si>
    <t>Alvaro Castillo</t>
  </si>
  <si>
    <t>Physical intervention by police</t>
  </si>
  <si>
    <t>https://www.cnn.com/2009/CRIME/08/21/north.carolina.castillo.trial/</t>
  </si>
  <si>
    <t>Weston High School</t>
  </si>
  <si>
    <t>Eric Jordan Hainstock</t>
  </si>
  <si>
    <t>West Nickel Mines School</t>
  </si>
  <si>
    <t>Charles Carl Roberts</t>
  </si>
  <si>
    <t>https://www.pennlive.com/crime/2019/10/remembering-the-west-nickel-mines-amish-school-shooting-in-2006.html</t>
  </si>
  <si>
    <t>Memorial Middle School</t>
  </si>
  <si>
    <t>Thomas White</t>
  </si>
  <si>
    <t>Trolley Square Mall</t>
  </si>
  <si>
    <t>Utah</t>
  </si>
  <si>
    <t>Sulejman Talovic</t>
  </si>
  <si>
    <t>ZigZag Net, Inc.</t>
  </si>
  <si>
    <t>Vincent Dortch</t>
  </si>
  <si>
    <t>Kenyon Press</t>
  </si>
  <si>
    <t>Alonso Jose Mendez</t>
  </si>
  <si>
    <t>Virginia Polytechnic Institute and State University</t>
  </si>
  <si>
    <t>Seung Hui Cho</t>
  </si>
  <si>
    <t>Target Store</t>
  </si>
  <si>
    <t>David Wayne Logsdon</t>
  </si>
  <si>
    <t>Residence, Latah County Courthouse, and First Presbyterian Church</t>
  </si>
  <si>
    <t>Idaho</t>
  </si>
  <si>
    <t>Jason Kenneth Hamilton</t>
  </si>
  <si>
    <t>Liberty Transportation</t>
  </si>
  <si>
    <t>Calvin Coolidge Neyland Jr.</t>
  </si>
  <si>
    <t>Co-op City Apartment Building’s Leasing Office</t>
  </si>
  <si>
    <t>Paulino Valenzuela</t>
  </si>
  <si>
    <t>Giordano and Giordano Law Office</t>
  </si>
  <si>
    <t>Louisiana</t>
  </si>
  <si>
    <t>John Chester Ashley</t>
  </si>
  <si>
    <t>Residence in Crandon, Wisconsin</t>
  </si>
  <si>
    <t>Tyler Peterson</t>
  </si>
  <si>
    <t>Am-Pac Tire Pros</t>
  </si>
  <si>
    <t>Robert Becerra</t>
  </si>
  <si>
    <t>SuccessTech Academy</t>
  </si>
  <si>
    <t>Asa Halley Coon</t>
  </si>
  <si>
    <t>https://www.cleveland.com/metro/2007/10/who_was_asa_coon.html</t>
  </si>
  <si>
    <t>Von Maur in Westroads Mall</t>
  </si>
  <si>
    <t>Nebraska</t>
  </si>
  <si>
    <t>Robert Arthur Hawkins</t>
  </si>
  <si>
    <t>Youth with a Mission Training Center/New Life Church</t>
  </si>
  <si>
    <t>Matthew John Murray</t>
  </si>
  <si>
    <t>Shot by security guard, then committed suicided</t>
  </si>
  <si>
    <t>Kirkwood City Hall</t>
  </si>
  <si>
    <t>Charles Lee Thornton</t>
  </si>
  <si>
    <t>Louisiana Technical College</t>
  </si>
  <si>
    <t>Latina Williams</t>
  </si>
  <si>
    <t>Cole Hall Auditorium, Northern Illinois University</t>
  </si>
  <si>
    <t>Steven Phillip Kazmierczak</t>
  </si>
  <si>
    <t>Wendy’s Fast Food Restaurant</t>
  </si>
  <si>
    <t>Alburn Edward Blake</t>
  </si>
  <si>
    <t>https://www.columbiatribune.com/article/20080304/News/303049871</t>
  </si>
  <si>
    <t>Player’s Bar and Grill</t>
  </si>
  <si>
    <t>Ernesto Villagomez</t>
  </si>
  <si>
    <t>Shot by civilian (Killed)</t>
  </si>
  <si>
    <t>https://www.reviewjournal.com/news/revenge-blamed-in-winnemucca-bar-shootings/</t>
  </si>
  <si>
    <t>Atlantis Plastics Factory</t>
  </si>
  <si>
    <t>Kentucky</t>
  </si>
  <si>
    <t>Wesley Neal Higdon</t>
  </si>
  <si>
    <t>Tennessee Valley Unitarian Universalist Church</t>
  </si>
  <si>
    <t>Jim David Adkisson</t>
  </si>
  <si>
    <t>Interstate 5 in Skagit County, Washington</t>
  </si>
  <si>
    <t>Isaac Lee Zamora</t>
  </si>
  <si>
    <t>Escaped (Turned self in)</t>
  </si>
  <si>
    <t>The Zone</t>
  </si>
  <si>
    <t>Oregon</t>
  </si>
  <si>
    <t>Erik Salvador Ayala</t>
  </si>
  <si>
    <t>Coffee and Geneva Counties, Alabama</t>
  </si>
  <si>
    <t>Michael Kenneth McLendon</t>
  </si>
  <si>
    <t>Pinelake Health and Rehabilitation Center</t>
  </si>
  <si>
    <t>Health Care</t>
  </si>
  <si>
    <t>Robert Kenneth Stewart</t>
  </si>
  <si>
    <t>American Civic Association Center</t>
  </si>
  <si>
    <t>Linh Phat Voong</t>
  </si>
  <si>
    <t>Kkottongnae Retreat Camp</t>
  </si>
  <si>
    <t>John Suchan Chong</t>
  </si>
  <si>
    <t>Harkness Hall at Hampton University</t>
  </si>
  <si>
    <t>Odane Greg Maye</t>
  </si>
  <si>
    <t>https://www.muckrock.com/foi/hampton-32064/hampton-va-police-response-27068/#file-104965</t>
  </si>
  <si>
    <t>Larose-Cut Off Middle School</t>
  </si>
  <si>
    <t>Justin Doucet</t>
  </si>
  <si>
    <t>U.S. Army Recruiting Center</t>
  </si>
  <si>
    <t>Arkansas</t>
  </si>
  <si>
    <t>Carlos Leon Bledsoe</t>
  </si>
  <si>
    <t>Fled the scene; Surrendered when caught</t>
  </si>
  <si>
    <t>United States Holocaust Memorial Museum</t>
  </si>
  <si>
    <t>D.C.</t>
  </si>
  <si>
    <t>James Wenneker von Brunn</t>
  </si>
  <si>
    <t>https://murderpedia.org/male.V/v/von-brunn-james.htm</t>
  </si>
  <si>
    <t>Family Dental Care</t>
  </si>
  <si>
    <t>Jaime Paredes</t>
  </si>
  <si>
    <t>https://www.simivalleyacorn.com/articles/man-convicted-of-2009-murder/</t>
  </si>
  <si>
    <t>Club LT Tranz</t>
  </si>
  <si>
    <t>LA Fitness</t>
  </si>
  <si>
    <t>George Sodini</t>
  </si>
  <si>
    <t>Multiple Locations in Owosso, Michigan</t>
  </si>
  <si>
    <t>Michigan</t>
  </si>
  <si>
    <t>Harlan James Drake</t>
  </si>
  <si>
    <t>https://murderpedia.org/male.D/d/drake-harlan.htm</t>
  </si>
  <si>
    <t>Fort Hood Soldier Readiness Processing Center</t>
  </si>
  <si>
    <t>Nidal Malik Hasan</t>
  </si>
  <si>
    <t>https://www.washingtonpost.com/world/national-security/nidal-hasan-sentenced-to-death-for-fort-hood-shooting-rampage/2013/08/28/aad28de2-0ffa-11e3-bdf6-e4fc677d94a1_story.html</t>
  </si>
  <si>
    <t>Reynolds, Smith and Hills</t>
  </si>
  <si>
    <t>Jason Samuel Rodriguez</t>
  </si>
  <si>
    <t>Sandbar Sports Grill</t>
  </si>
  <si>
    <t>Richard Allan Moreau</t>
  </si>
  <si>
    <t>https://www.aspentimes.com/news/police-report-sheds-light-on-vail-shooting/</t>
  </si>
  <si>
    <t>Legacy Metrolab</t>
  </si>
  <si>
    <t>Robert Beiser</t>
  </si>
  <si>
    <t>Forza Coffee Shop</t>
  </si>
  <si>
    <t>Maurice Clemmons</t>
  </si>
  <si>
    <t>https://murderpedia.org/male.C/c/clemmons-maurice.htm</t>
  </si>
  <si>
    <t>Grady Crawford Construction Company</t>
  </si>
  <si>
    <t>Richard Matthews</t>
  </si>
  <si>
    <t>Lloyd D. George U.S. Courthouse and Federal Building</t>
  </si>
  <si>
    <t>Johnny Lee Wicks Jr</t>
  </si>
  <si>
    <t>ABB Plant</t>
  </si>
  <si>
    <t>Timothy Hendron</t>
  </si>
  <si>
    <t>Penske Truck Rental</t>
  </si>
  <si>
    <t>Georgia</t>
  </si>
  <si>
    <t>Jesse James Warren</t>
  </si>
  <si>
    <t>https://en.wikipedia.org/wiki/Penske_office_shooting</t>
  </si>
  <si>
    <t>Residence in Brooksville, Florida</t>
  </si>
  <si>
    <t>John William Kalisz</t>
  </si>
  <si>
    <t>Shot by pollice (Survived)</t>
  </si>
  <si>
    <t>Farm King Store</t>
  </si>
  <si>
    <t>Jonathan Joseph Labbe</t>
  </si>
  <si>
    <t>Inskip Elementary School</t>
  </si>
  <si>
    <t>Mark Stephen Foster</t>
  </si>
  <si>
    <t>Shelby Center, University of Alabama</t>
  </si>
  <si>
    <t>Amy Bishop Anderson</t>
  </si>
  <si>
    <t>Deer Creek Middle School</t>
  </si>
  <si>
    <t>Bruco Strongeagle Eastwood</t>
  </si>
  <si>
    <t>The Pentagon</t>
  </si>
  <si>
    <t>John Patrick Bedell</t>
  </si>
  <si>
    <t>The Ohio State University, Maintenance Building</t>
  </si>
  <si>
    <t>Nathaniel Alvin Brown</t>
  </si>
  <si>
    <t>Publix Super Market</t>
  </si>
  <si>
    <t>Arunya Rouch</t>
  </si>
  <si>
    <t>Parkwest Medical Center</t>
  </si>
  <si>
    <t>Abdo Ibssa</t>
  </si>
  <si>
    <t>Blue Sky Carnival</t>
  </si>
  <si>
    <t>New Jersey</t>
  </si>
  <si>
    <t>Rasheed Cherry</t>
  </si>
  <si>
    <t>Boulder Stove and Flooring</t>
  </si>
  <si>
    <t>Robert Phillip Montgomery</t>
  </si>
  <si>
    <t>AT&amp;T Cellular</t>
  </si>
  <si>
    <t>Abraham Dickan</t>
  </si>
  <si>
    <t>Shot by off-duty police (Killed)</t>
  </si>
  <si>
    <t>Yoyito Café</t>
  </si>
  <si>
    <t>Gerardo Regalado</t>
  </si>
  <si>
    <t>Fled the scene; Committed Suicide</t>
  </si>
  <si>
    <t>Emcore Corporation</t>
  </si>
  <si>
    <t>New Mexico</t>
  </si>
  <si>
    <t>Robert Reza</t>
  </si>
  <si>
    <t>Hartford Beer Distribution Center</t>
  </si>
  <si>
    <t>Connecticut</t>
  </si>
  <si>
    <t>Omar Sheriff Thornton</t>
  </si>
  <si>
    <t>Kraft Foods Factory</t>
  </si>
  <si>
    <t>Yvonne Hiller</t>
  </si>
  <si>
    <t>https://murderpedia.org/female.H/h/hiller-yvonne.htm</t>
  </si>
  <si>
    <t>Fort Bliss Convenience Store</t>
  </si>
  <si>
    <t>Steven Jay Kropf</t>
  </si>
  <si>
    <t>AmeriCold Logistics</t>
  </si>
  <si>
    <t>Akouch Kashoual</t>
  </si>
  <si>
    <t>Gainesville, Florida</t>
  </si>
  <si>
    <t>Clifford Louis Miller Jr</t>
  </si>
  <si>
    <t>Kelly Elementary School</t>
  </si>
  <si>
    <t>Brendan O’Rourke (aka Brandon O’Rourke)</t>
  </si>
  <si>
    <t>Washington, D.C. Department of Public Works</t>
  </si>
  <si>
    <t>Walmart</t>
  </si>
  <si>
    <t>John Dennis Gillane</t>
  </si>
  <si>
    <t>Panama City School Board Meeting</t>
  </si>
  <si>
    <t>Clay Allen Duke</t>
  </si>
  <si>
    <t>Millard South High School</t>
  </si>
  <si>
    <t>Richard L. Butler Jr</t>
  </si>
  <si>
    <t>Safeway Grocery</t>
  </si>
  <si>
    <t>Arizona</t>
  </si>
  <si>
    <t>Jared Lee Loughner</t>
  </si>
  <si>
    <t>Minaret Temple 174</t>
  </si>
  <si>
    <t>Kanai Daniel Avery</t>
  </si>
  <si>
    <t>Physical Intervention by security guard</t>
  </si>
  <si>
    <t>https://www.nbcphiladelphia.com/news/local/16-year-old-charged-in-chester-teen-party-deaths/1926078/</t>
  </si>
  <si>
    <t>Copley Township Neighborhood, Ohio</t>
  </si>
  <si>
    <t>Michael Edward Hance</t>
  </si>
  <si>
    <t>House Party in South Jamaica, New York</t>
  </si>
  <si>
    <t>Tyrone Miller</t>
  </si>
  <si>
    <t>International House of Pancakes</t>
  </si>
  <si>
    <t>Eduardo Sencion (aka Eduardo Perez-Gonzalez)</t>
  </si>
  <si>
    <t>Crawford County Courthouse</t>
  </si>
  <si>
    <t>Jesse Ray Palmer</t>
  </si>
  <si>
    <t>Lehigh Southwest Cement Plant</t>
  </si>
  <si>
    <t>Frank William Allman (aka Shareef Allman)</t>
  </si>
  <si>
    <t>Fled the scene; Shot by police (Killed)</t>
  </si>
  <si>
    <t>Salon Meritage</t>
  </si>
  <si>
    <t>Scott Evans Dekraai</t>
  </si>
  <si>
    <t>Southern California Edison Corporate Office Building</t>
  </si>
  <si>
    <t>Andre Turner</t>
  </si>
  <si>
    <t>McBride Lumber Company</t>
  </si>
  <si>
    <t>Ronald Dean Davis</t>
  </si>
  <si>
    <t>Middletown City Court</t>
  </si>
  <si>
    <t>Timothy Patrick Mulqueen</t>
  </si>
  <si>
    <t>Chardon High School</t>
  </si>
  <si>
    <t>Thomas Michael Lane, III</t>
  </si>
  <si>
    <t>Physical intervention by civilian; fled the scene</t>
  </si>
  <si>
    <t>University of Pittsburgh Medical Center, Western Psychiatric Institute and Clinic</t>
  </si>
  <si>
    <t>John Schick</t>
  </si>
  <si>
    <t>J.T. Tire</t>
  </si>
  <si>
    <t>O’Brian McNeil White</t>
  </si>
  <si>
    <t>Oikos University</t>
  </si>
  <si>
    <t>Su Nam Ko (aka One L. Goh)</t>
  </si>
  <si>
    <t>https://murderpedia.org/male.G/g/goh-one.htm</t>
  </si>
  <si>
    <t>Streets of Tulsa, Oklahoma</t>
  </si>
  <si>
    <t>Jacob Carl England &amp; Alvin Lee Watts</t>
  </si>
  <si>
    <t>MALE &amp; MALE</t>
  </si>
  <si>
    <t>19 &amp; 32</t>
  </si>
  <si>
    <t>Café Racer</t>
  </si>
  <si>
    <t>Ian Lee Stawicki</t>
  </si>
  <si>
    <t>Copper Top Bar</t>
  </si>
  <si>
    <t>Nathan Van Wilkins</t>
  </si>
  <si>
    <t>https://www.cbsnews.com/news/nathan-van-wilkins-44-idd-by-police-as-shooter-in-tuscaloosa-ala-bar-attack/</t>
  </si>
  <si>
    <t>Cinemark Century 16</t>
  </si>
  <si>
    <t>James Eagan Holmes</t>
  </si>
  <si>
    <t>https://en.wikipedia.org/wiki/2012_Aurora,_Colorado_shooting</t>
  </si>
  <si>
    <t>Sikh Temple of Wisconsin</t>
  </si>
  <si>
    <t>Wade Michael Page</t>
  </si>
  <si>
    <t>Perry Hall High School</t>
  </si>
  <si>
    <t>Maryland</t>
  </si>
  <si>
    <t>Robert Wayne Gladden Jr.</t>
  </si>
  <si>
    <t>Pathmark Supermarket</t>
  </si>
  <si>
    <t>Terence Tyler</t>
  </si>
  <si>
    <t>Accent Signage Systems</t>
  </si>
  <si>
    <t>Andrew John Engeldinger</t>
  </si>
  <si>
    <t>Las Dominicanas M&amp;M Hair Salon</t>
  </si>
  <si>
    <t>Bradford Ramon Baumet</t>
  </si>
  <si>
    <t>Azana Day Salon</t>
  </si>
  <si>
    <t>Radcliffe Franklin Haughton</t>
  </si>
  <si>
    <t>Valley Protein</t>
  </si>
  <si>
    <t>Lawrence Jones</t>
  </si>
  <si>
    <t>Clackamas Town Center Mall</t>
  </si>
  <si>
    <t>Jacob Tyler Roberts</t>
  </si>
  <si>
    <t>Sandy Hook Elementary School and Residence</t>
  </si>
  <si>
    <t>Adam Lanza</t>
  </si>
  <si>
    <t>St. Vincent’s Hospital</t>
  </si>
  <si>
    <t>Jason Heath Letts</t>
  </si>
  <si>
    <t>Frankstown Township, Pennsylvania</t>
  </si>
  <si>
    <t>Jeffrey Lee Michael</t>
  </si>
  <si>
    <t>Taft Union High School</t>
  </si>
  <si>
    <t>Bryan Oliver</t>
  </si>
  <si>
    <t>Osborn Maledon Law Firm</t>
  </si>
  <si>
    <t>Arthur Douglas Harmon, III</t>
  </si>
  <si>
    <t>John’s Barbershop and Gaffey’s Clean Car Center</t>
  </si>
  <si>
    <t>Kurt Myers</t>
  </si>
  <si>
    <t>New River Community College, Satellite Campus</t>
  </si>
  <si>
    <t>Neil Allen MacInnis</t>
  </si>
  <si>
    <t>Pinewood Village Apartments</t>
  </si>
  <si>
    <t>Dennis Clark III</t>
  </si>
  <si>
    <t>Brady, Texas and Jacksonville, North Carolina</t>
  </si>
  <si>
    <t>Esteban Jimenez Smith</t>
  </si>
  <si>
    <t>Santa Monica College and Residence</t>
  </si>
  <si>
    <t>John Zawahri</t>
  </si>
  <si>
    <t>Parking Lots for Kellum Law Firm and Walmart</t>
  </si>
  <si>
    <t>Lakin Anthony Faust</t>
  </si>
  <si>
    <t>https://www.cbsnews.com/news/north-carolina-shooting-update-lakim-anthony-faust-23-to-be-charged-with-4-counts-of-attempted-murder-police-say/</t>
  </si>
  <si>
    <t>Hialeah Apartment Building</t>
  </si>
  <si>
    <t>Pedro Alberto Vargas</t>
  </si>
  <si>
    <t>Pennsylvania Municipal Building</t>
  </si>
  <si>
    <t>Rockne Warren Newell</t>
  </si>
  <si>
    <t>Lake Butler, Florida</t>
  </si>
  <si>
    <t>Hubert Allen Jr.</t>
  </si>
  <si>
    <t>Washington Navy Yard Building 197</t>
  </si>
  <si>
    <t>Aaron Alexis</t>
  </si>
  <si>
    <t>Sparks Middle School</t>
  </si>
  <si>
    <t>Jose Reyes</t>
  </si>
  <si>
    <t>Albuquerque, New Mexico</t>
  </si>
  <si>
    <t>Christopher Thomas Chase</t>
  </si>
  <si>
    <t>Los Angeles International Airport</t>
  </si>
  <si>
    <t>Paul Anthony Ciancia</t>
  </si>
  <si>
    <t>Arapahoe High School</t>
  </si>
  <si>
    <t>Karl Halverson Pierson</t>
  </si>
  <si>
    <t>Renown Regional Medical Center</t>
  </si>
  <si>
    <t>Alan Oliver Frazier</t>
  </si>
  <si>
    <t>Berrendo Middle School</t>
  </si>
  <si>
    <t>Mason Andrew Campbell</t>
  </si>
  <si>
    <t>Martin’s Supermarket</t>
  </si>
  <si>
    <t>Shawn Walter Bair</t>
  </si>
  <si>
    <t>The Mall in Columbia</t>
  </si>
  <si>
    <t>Darion Marcus Aguilar</t>
  </si>
  <si>
    <t>Cedarville Rancheria Tribal Office</t>
  </si>
  <si>
    <t>Cherie Louise Rhoades</t>
  </si>
  <si>
    <t>Fort Hood Army Base</t>
  </si>
  <si>
    <t>Ivan Antonio Lopez-Lopez</t>
  </si>
  <si>
    <t>Jewish Community Center of Greater Kansas City and Village Shalom Retirement Community</t>
  </si>
  <si>
    <t>Frazier Glenn Miller, Jr.</t>
  </si>
  <si>
    <t>Federal Express</t>
  </si>
  <si>
    <t>Geddy Lee Kramer</t>
  </si>
  <si>
    <t>Residence and Construction Site in Jonesboro, Arkansas</t>
  </si>
  <si>
    <t>Porfirio Sayago-Hernandez</t>
  </si>
  <si>
    <t>https://www.kait8.com/story/25458214/newly-released-reports-shed-light-on-mass-shooting/</t>
  </si>
  <si>
    <t>Multiple Locations in Isla Vista, California</t>
  </si>
  <si>
    <t>Elliot Rodger</t>
  </si>
  <si>
    <t>Seattle Pacific University</t>
  </si>
  <si>
    <t>Aaron Rey Ybarra</t>
  </si>
  <si>
    <t>Forsyth County Courthouse</t>
  </si>
  <si>
    <t>Dennis Ronald Marx</t>
  </si>
  <si>
    <t>Cici’s Pizza and Walmart</t>
  </si>
  <si>
    <t>Jerad Dwain Miller &amp; Amanda Renee Miller (Husband &amp; Wife)</t>
  </si>
  <si>
    <t>MALE &amp; FEMALE</t>
  </si>
  <si>
    <t>31 &amp; 22</t>
  </si>
  <si>
    <t>Shot by police (Killed); Suicide after engaging police</t>
  </si>
  <si>
    <t>Killed &amp; Suicide</t>
  </si>
  <si>
    <t>Reynolds High School</t>
  </si>
  <si>
    <t>Jared Michael Padgett</t>
  </si>
  <si>
    <t>Sister Marie Lenahan Wellness Center</t>
  </si>
  <si>
    <t>Richard Steven Plotts</t>
  </si>
  <si>
    <t>Shot by civilian (Survived)</t>
  </si>
  <si>
    <t>Hon-Dah Resort Casino and Conference Center</t>
  </si>
  <si>
    <t>Justin Joe Armstrong</t>
  </si>
  <si>
    <t>United Parcel Service</t>
  </si>
  <si>
    <t>Kerry Joe Tesney</t>
  </si>
  <si>
    <t>Marysville-Pilchuck High School</t>
  </si>
  <si>
    <t>Jaylen Ray Fryberg</t>
  </si>
  <si>
    <t>Verbal intervention by civilian; Suicide before police arrived</t>
  </si>
  <si>
    <t>Florida State University</t>
  </si>
  <si>
    <t>Myron May</t>
  </si>
  <si>
    <t>Neighborhood in Tallahassee, Florida</t>
  </si>
  <si>
    <t>Curtis Wade Holley</t>
  </si>
  <si>
    <t>Government Buildings in Austin, Texas</t>
  </si>
  <si>
    <t>Larry Steven McQuilliams</t>
  </si>
  <si>
    <t>Multiple Locations in Moscow, Idaho</t>
  </si>
  <si>
    <t>John Lee (aka Kane Grzebielski)</t>
  </si>
  <si>
    <t>Melbourne Square Mall</t>
  </si>
  <si>
    <t>Jose Garcia-Rodriguez</t>
  </si>
  <si>
    <t>New Hope City Hall</t>
  </si>
  <si>
    <t>Raymond Kenneth Kmetz</t>
  </si>
  <si>
    <t>Monroeville Mall</t>
  </si>
  <si>
    <t>Tarod Tyrell Thornhill</t>
  </si>
  <si>
    <t>Sioux Steel Pro∙Tec</t>
  </si>
  <si>
    <t>South Dakota</t>
  </si>
  <si>
    <t>Jeffrey Scott DeZeeuw</t>
  </si>
  <si>
    <t>Dad’s Sing Along Club</t>
  </si>
  <si>
    <t>Richard Castilleja</t>
  </si>
  <si>
    <t>https://www.ksat.com/news/2015/03/17/family-apologizes-for-loved-one-fatally-shot-by-sapd-officer-2/</t>
  </si>
  <si>
    <t>Multiple Locations in Mesa, Arizona</t>
  </si>
  <si>
    <t>Ryan Elliot Giroux</t>
  </si>
  <si>
    <t>Residence in Panama City Beach, Florida</t>
  </si>
  <si>
    <t>David Jamichael Daniels</t>
  </si>
  <si>
    <t>North Milwaukee Avenue, Chicago</t>
  </si>
  <si>
    <t>Everardo Custodio</t>
  </si>
  <si>
    <t>Shot by civilian</t>
  </si>
  <si>
    <t>Trestle Trail Bridge, Wisconsin</t>
  </si>
  <si>
    <t>Sergio Daniel Valencia Del Toro</t>
  </si>
  <si>
    <t>Walmart Supercenter</t>
  </si>
  <si>
    <t>North Dakota</t>
  </si>
  <si>
    <t>Marcell Travon Willis</t>
  </si>
  <si>
    <t>Emanuel African Methodist Episcopal Church</t>
  </si>
  <si>
    <t>Dylann Storm Roof</t>
  </si>
  <si>
    <t>Omni Austin Hotel Downtown</t>
  </si>
  <si>
    <t>Michael Holt</t>
  </si>
  <si>
    <t>Two Military Centers in Chattanooga, Tennessee</t>
  </si>
  <si>
    <t>Mohammad Youssuf Abdulazeez</t>
  </si>
  <si>
    <t>Grand 16 Theatre</t>
  </si>
  <si>
    <t>John Russell Houser</t>
  </si>
  <si>
    <t>Umpqua Community College</t>
  </si>
  <si>
    <t>Christopher Sean Harper-Mercer</t>
  </si>
  <si>
    <t>https://local12.com/news/local/victim-told-grandmother-christians-targeted</t>
  </si>
  <si>
    <t>Syverud Law Office and Miller-Meier Limb and Brace, Inc.</t>
  </si>
  <si>
    <t>Iowa</t>
  </si>
  <si>
    <t>Robert Lee Mayes, Jr.</t>
  </si>
  <si>
    <t>Neighborhood in Colorado Springs, Colorado</t>
  </si>
  <si>
    <t>Noah Jacob Harpham</t>
  </si>
  <si>
    <t>Planned Parenthood – Colorado Springs Westside Health Center</t>
  </si>
  <si>
    <t>Robert Lewis Dear, Jr.</t>
  </si>
  <si>
    <t>Inland Regional Center</t>
  </si>
  <si>
    <t>Syed Rizwan Farook &amp; Tashfeen Malik (Husband &amp; Wife)</t>
  </si>
  <si>
    <t>28 &amp; 29</t>
  </si>
  <si>
    <t>Multiple Locations in Kalamazoo, Michigan</t>
  </si>
  <si>
    <t>Jason Brian Dalton</t>
  </si>
  <si>
    <t>Excel Industries and Newton and Hesston, Kansas</t>
  </si>
  <si>
    <t>Cedric Larry Ford</t>
  </si>
  <si>
    <t>Madison Junior/Senior High School</t>
  </si>
  <si>
    <t>James Austin Hancock</t>
  </si>
  <si>
    <t>https://www.cincinnati.com/story/news/2016/03/09/madison-school-officer-prepared-shootout/81486236/</t>
  </si>
  <si>
    <t>Prince George’s County Police Department District 3 Station</t>
  </si>
  <si>
    <t>Michael Ford</t>
  </si>
  <si>
    <t>Shot by the police (Survived)</t>
  </si>
  <si>
    <t>The sole death was not killed by the active shooter. They were a police officer killed by friendly fire.</t>
  </si>
  <si>
    <t>Antigo High School</t>
  </si>
  <si>
    <t>Jakob Edward Wagner</t>
  </si>
  <si>
    <t>Knight Transportation Building</t>
  </si>
  <si>
    <t>Marion Guy Williams</t>
  </si>
  <si>
    <t>Arizona State Route 87</t>
  </si>
  <si>
    <t>James David Walker</t>
  </si>
  <si>
    <t>Memorial Tire and Auto</t>
  </si>
  <si>
    <t>Dionisio Agustine Garza III</t>
  </si>
  <si>
    <t>Shot at by Civilian (Missed); Shot by police (Killed)</t>
  </si>
  <si>
    <t>Pulse Nightclub</t>
  </si>
  <si>
    <t>Omar Mir Seddique Mateen</t>
  </si>
  <si>
    <t>Days Inn and Volunteer Parkway</t>
  </si>
  <si>
    <t>Lakeem Keon Scott</t>
  </si>
  <si>
    <t>https://www.latimes.com/nation/nationnow/la-na-tennessee-highway-shooting-20160708-snap-story.html</t>
  </si>
  <si>
    <t>Protest in Dallas, Texas</t>
  </si>
  <si>
    <t>Micah Xavier Johnson</t>
  </si>
  <si>
    <t>Killed by police controlled bomb carying robot</t>
  </si>
  <si>
    <t>https://www.nbcnews.com/storyline/dallas-police-ambush/dallas-shooter-micah-xavier-johnson-was-army-veteran-n606101</t>
  </si>
  <si>
    <t>Benny’s Car Wash, Oil Change &amp; B-Quik and Hair Crown Beauty Supply</t>
  </si>
  <si>
    <t>Gavin Eugene Long</t>
  </si>
  <si>
    <t>House Party in Mukilteo, Washington</t>
  </si>
  <si>
    <t>Allen Christopher Ivanov</t>
  </si>
  <si>
    <t>Multiple Locations in Joplin, Missouri</t>
  </si>
  <si>
    <t>Tom Stanley Mourning II</t>
  </si>
  <si>
    <t>Unclear</t>
  </si>
  <si>
    <t>Multiple Locations in Philadelphia, Pennsylvania</t>
  </si>
  <si>
    <t>Nicholas N. Glenn</t>
  </si>
  <si>
    <t>Cascade Mall</t>
  </si>
  <si>
    <t>Arcan Cetin</t>
  </si>
  <si>
    <t>Law Street in Houston, Texas</t>
  </si>
  <si>
    <t>Nathan Desai</t>
  </si>
  <si>
    <t>Townville Elementary School</t>
  </si>
  <si>
    <t>Jesse Dewitt Osborne</t>
  </si>
  <si>
    <t>Armed intervention by civilian (no shots fired)</t>
  </si>
  <si>
    <t>https://www.nytimes.com/2019/11/14/us/jesse-osborne-townville-school-shooting.html</t>
  </si>
  <si>
    <t>FreightCar America</t>
  </si>
  <si>
    <t>Getachew Tereda Fekede</t>
  </si>
  <si>
    <t>H-E-B Grocery Store</t>
  </si>
  <si>
    <t>Raul Lopez Saenz</t>
  </si>
  <si>
    <t>Fort Lauderdale-Hollywood International Airport</t>
  </si>
  <si>
    <t>Esteban Santiago-Ruiz</t>
  </si>
  <si>
    <t>West Liberty-Salem High School</t>
  </si>
  <si>
    <t>Ely Ray Serna</t>
  </si>
  <si>
    <t>Marathon Savings Bank and Tlusty, Kennedy &amp; Dirks, S.C.</t>
  </si>
  <si>
    <t>Nengmy Vang</t>
  </si>
  <si>
    <t>Las Vegas Bus</t>
  </si>
  <si>
    <t>Other</t>
  </si>
  <si>
    <t>Rolando Bueno Cardenas</t>
  </si>
  <si>
    <t>Residence and Bus Stop in Sanford, Florida</t>
  </si>
  <si>
    <t>Allen Dion Cashe</t>
  </si>
  <si>
    <t>The Cooler</t>
  </si>
  <si>
    <t>Seth Thomas Wallace</t>
  </si>
  <si>
    <t>Multiple Locations in Fresno, California</t>
  </si>
  <si>
    <t>Kori Ali Muhammad</t>
  </si>
  <si>
    <t>https://en.wikipedia.org/wiki/2017_Fresno_shooting_spree</t>
  </si>
  <si>
    <t>Group Home in Topeka, Kansas</t>
  </si>
  <si>
    <t>Joshua James Ray Gueary</t>
  </si>
  <si>
    <t>La Jolla Crossroads Apartment Complex</t>
  </si>
  <si>
    <t>Peter Raymond Selis</t>
  </si>
  <si>
    <t>Pine Kirk Care Center</t>
  </si>
  <si>
    <t>Thomas Harry Hartless</t>
  </si>
  <si>
    <t>Fiamma Inc.</t>
  </si>
  <si>
    <t>John Robert Neumann Jr</t>
  </si>
  <si>
    <t>Weis Supermarket</t>
  </si>
  <si>
    <t>Randy Robert Stair</t>
  </si>
  <si>
    <t>Eugene Simpson Stadium Park</t>
  </si>
  <si>
    <t>James Thomas Hodgkinson</t>
  </si>
  <si>
    <t>UPS Customer Center</t>
  </si>
  <si>
    <t>Jimmy Chanh Lam</t>
  </si>
  <si>
    <t>Bronx-Lebanon Hospital Center</t>
  </si>
  <si>
    <t>Dr. Henry Michael Bello</t>
  </si>
  <si>
    <t>Highway 141 in Gateway, Colorado</t>
  </si>
  <si>
    <t>Rick Whited</t>
  </si>
  <si>
    <t>Fled the scene after engaging security guards</t>
  </si>
  <si>
    <t>Clovis-Carver Public Library</t>
  </si>
  <si>
    <t>Nathaniel Ray Jouett</t>
  </si>
  <si>
    <t>Freeman High School</t>
  </si>
  <si>
    <t>Caleb Sharpe</t>
  </si>
  <si>
    <t>Verbal &amp; Physical intervention by civilian</t>
  </si>
  <si>
    <t>https://www.krem.com/article/news/local/i-cant-go-upstairs-without-seeing-it-in-my-head-freeman-hs-janitor-testifies-at-hearing/293-be7660b0-bcf8-478b-a310-e1243b9feb0a</t>
  </si>
  <si>
    <t>Burnette Chapel Church of Christ</t>
  </si>
  <si>
    <t>Emanuel Kidega Samson</t>
  </si>
  <si>
    <t>Route 91 Harvest Festival</t>
  </si>
  <si>
    <t>Stephen Craig Paddock</t>
  </si>
  <si>
    <t>https://www.thesun.co.uk/news/4593743/stephen-paddock-las-vegas-shooting-shooter-guns-gunman/</t>
  </si>
  <si>
    <t>https://www.thesun.co.uk/news/4600926/las-vegas-shooting-weapons-guns-picture-video-hotel-room/</t>
  </si>
  <si>
    <t>Advanced Granite Solutions and 28th Street Auto Sales and Service</t>
  </si>
  <si>
    <t>Radee Labeeb Prince</t>
  </si>
  <si>
    <t>Multiple Locations in Clearlake Oaks, California</t>
  </si>
  <si>
    <t>Alan Ashmore</t>
  </si>
  <si>
    <t>Shot at by Civilian (Missed); Fled the scene</t>
  </si>
  <si>
    <t>Walmart in Thornton, Colorado</t>
  </si>
  <si>
    <t>Scott Allen Ostrem</t>
  </si>
  <si>
    <t>First Baptist Church in Sutherland Springs, Texas</t>
  </si>
  <si>
    <t>Devin Patrick Kelley</t>
  </si>
  <si>
    <t>Shot by civilan (survived); committed suicide before police arrived</t>
  </si>
  <si>
    <t>Rancho Tehama Elementary School and Multiple Locations in Tehama County, California</t>
  </si>
  <si>
    <t>Kevin Janson Neal</t>
  </si>
  <si>
    <t>Dollar General Store</t>
  </si>
  <si>
    <t>Travis Green</t>
  </si>
  <si>
    <t>Civilian intervention with automobile; Physical intervention by police</t>
  </si>
  <si>
    <t>Schlenker Automotive</t>
  </si>
  <si>
    <t>Robert Lorenzo Bailey, Jr</t>
  </si>
  <si>
    <t>Aztec High School</t>
  </si>
  <si>
    <t>William Edward Atchison</t>
  </si>
  <si>
    <t>Multiple Locations in Baltimore, Maryland</t>
  </si>
  <si>
    <t>Mausean Vittorio Quran Carter</t>
  </si>
  <si>
    <t>University of Cincinnati Medical Center</t>
  </si>
  <si>
    <t>Isaiah Currie</t>
  </si>
  <si>
    <t>Marshall County High School</t>
  </si>
  <si>
    <t>Gabriel Ross Parker</t>
  </si>
  <si>
    <t>https://en.wikipedia.org/wiki/Marshall_County_High_School_shooting</t>
  </si>
  <si>
    <t>Marjory Stoneman Douglas High School</t>
  </si>
  <si>
    <t>Nikolas Jacob Cruz</t>
  </si>
  <si>
    <t>City Grill Café</t>
  </si>
  <si>
    <t>Walter Frank Thomas</t>
  </si>
  <si>
    <t>YouTube Headquarters</t>
  </si>
  <si>
    <t>Nasim Najafi Aghdam</t>
  </si>
  <si>
    <t>Waffle House</t>
  </si>
  <si>
    <t>Travis Jeffrey Reinking</t>
  </si>
  <si>
    <t>Highway 365 Near Whitehall Road in Gainesville, Georgia</t>
  </si>
  <si>
    <t>Rex Whitmire Harbour</t>
  </si>
  <si>
    <t>Dixon High School</t>
  </si>
  <si>
    <t>Matthew A. Milby Jr.</t>
  </si>
  <si>
    <t>Santa Fe High School</t>
  </si>
  <si>
    <t>Dimitrios Pagourtzis</t>
  </si>
  <si>
    <t>Louie’s Lakeside Eatery</t>
  </si>
  <si>
    <t>Alexander C. Tilghman</t>
  </si>
  <si>
    <t>Noblesville West Middle School</t>
  </si>
  <si>
    <t>Highway 509 Near Seattle-Tacoma International Airport</t>
  </si>
  <si>
    <t>Capital Gazette</t>
  </si>
  <si>
    <t>Jarrod Warren Ramos</t>
  </si>
  <si>
    <t>https://en.wikipedia.org/wiki/Capital_Gazette_shooting</t>
  </si>
  <si>
    <t>Ben E. Keith Gulf Coast</t>
  </si>
  <si>
    <t>Kristine Peralez</t>
  </si>
  <si>
    <t>GLHF Game Bar</t>
  </si>
  <si>
    <t>David Bennett Katz</t>
  </si>
  <si>
    <t>Fifth Third Center</t>
  </si>
  <si>
    <t>Omar Enrique Santa Perez</t>
  </si>
  <si>
    <t>T &amp; T Trucking, Inc. and a Residence</t>
  </si>
  <si>
    <t>Javier Casarez</t>
  </si>
  <si>
    <t>Fled the scene; Suicide when police arrived</t>
  </si>
  <si>
    <t>WTS Paradigm</t>
  </si>
  <si>
    <t>Anthony Yente Tong</t>
  </si>
  <si>
    <t>Masontown Borough Municipal Center</t>
  </si>
  <si>
    <t>Patrick Shaun Dowdell</t>
  </si>
  <si>
    <t>Rite Aid Perryman Distribution Center’s Liberty Support Center</t>
  </si>
  <si>
    <t>Snochia Moseley</t>
  </si>
  <si>
    <t>Kroger Grocery Store in Jeffersontown, Kentucky</t>
  </si>
  <si>
    <t>Gregory Alan Bush</t>
  </si>
  <si>
    <t>Shot at by civilian (missed); Fled the scene</t>
  </si>
  <si>
    <t>Tree of Life Synagogue</t>
  </si>
  <si>
    <t>Robert Gregory Bowers</t>
  </si>
  <si>
    <t>https://www.post-gazette.com/news/crime-courts/2018/10/28/TIMELINE-20-minutes-of-terror-gripped-Squirrel-Hill-during-Saturday-synagogue-attack/stories/201810280197</t>
  </si>
  <si>
    <t>Hot Yoga Tallahassee</t>
  </si>
  <si>
    <t>Scott Paul Beierle</t>
  </si>
  <si>
    <t>Helen Vine Recovery Center</t>
  </si>
  <si>
    <t>Davance Lamar Reed</t>
  </si>
  <si>
    <t>Borderline Bar and Grill</t>
  </si>
  <si>
    <t>Ian David Long</t>
  </si>
  <si>
    <t>Ben E. Keith Albuquerque</t>
  </si>
  <si>
    <t>Waid Anthony Melton</t>
  </si>
  <si>
    <t>Mercy Hospital &amp; Medical Center</t>
  </si>
  <si>
    <t>Juan Lopez</t>
  </si>
  <si>
    <t>Motel 6 in Albuquerque, New Mexico</t>
  </si>
  <si>
    <t>Abdias Ucdiel Flores-Corado</t>
  </si>
  <si>
    <t>Massachusetts</t>
  </si>
  <si>
    <t>Num Incidents</t>
  </si>
  <si>
    <t>All Years</t>
  </si>
  <si>
    <t>https://www.fbi.gov/about/partnerships/office-of-partner-engagement/active-shooter-incidents-graphics</t>
  </si>
  <si>
    <t>Maryland &amp; Delaware</t>
  </si>
  <si>
    <t>https://apnews.com/article/6d464a09a5964804b78ad6a753597a25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</si>
</sst>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5" fontId="0" fillId="0" borderId="0" xfId="0" applyNumberFormat="1"/>
    <xf numFmtId="1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lumbiatribune.com/article/20080304/News/303049871" TargetMode="External"/><Relationship Id="rId18" Type="http://schemas.openxmlformats.org/officeDocument/2006/relationships/hyperlink" Target="https://murderpedia.org/male.D/d/drake-harlan.htm" TargetMode="External"/><Relationship Id="rId26" Type="http://schemas.openxmlformats.org/officeDocument/2006/relationships/hyperlink" Target="https://en.wikipedia.org/wiki/2012_Aurora,_Colorado_shooting" TargetMode="External"/><Relationship Id="rId39" Type="http://schemas.openxmlformats.org/officeDocument/2006/relationships/hyperlink" Target="https://www.cincinnati.com/story/news/2016/03/09/madison-school-officer-prepared-shootout/81486236/" TargetMode="External"/><Relationship Id="rId21" Type="http://schemas.openxmlformats.org/officeDocument/2006/relationships/hyperlink" Target="https://murderpedia.org/male.C/c/clemmons-maurice.htm" TargetMode="External"/><Relationship Id="rId34" Type="http://schemas.openxmlformats.org/officeDocument/2006/relationships/hyperlink" Target="https://www.krem.com/article/news/local/i-cant-go-upstairs-without-seeing-it-in-my-head-freeman-hs-janitor-testifies-at-hearing/293-be7660b0-bcf8-478b-a310-e1243b9feb0a" TargetMode="External"/><Relationship Id="rId42" Type="http://schemas.openxmlformats.org/officeDocument/2006/relationships/hyperlink" Target="https://en.wikipedia.org/wiki/Capital_Gazette_shooting" TargetMode="External"/><Relationship Id="rId7" Type="http://schemas.openxmlformats.org/officeDocument/2006/relationships/hyperlink" Target="https://www.wsws.org/en/articles/2003/07/mis-j04.html" TargetMode="External"/><Relationship Id="rId2" Type="http://schemas.openxmlformats.org/officeDocument/2006/relationships/hyperlink" Target="https://www.chron.com/news/article/Gunman-s-wife-accused-him-of-assault-in-1998-1997336.php" TargetMode="External"/><Relationship Id="rId16" Type="http://schemas.openxmlformats.org/officeDocument/2006/relationships/hyperlink" Target="https://murderpedia.org/male.V/v/von-brunn-james.htm" TargetMode="External"/><Relationship Id="rId20" Type="http://schemas.openxmlformats.org/officeDocument/2006/relationships/hyperlink" Target="https://www.aspentimes.com/news/police-report-sheds-light-on-vail-shooting/" TargetMode="External"/><Relationship Id="rId29" Type="http://schemas.openxmlformats.org/officeDocument/2006/relationships/hyperlink" Target="https://www.ksat.com/news/2015/03/17/family-apologizes-for-loved-one-fatally-shot-by-sapd-officer-2/" TargetMode="External"/><Relationship Id="rId41" Type="http://schemas.openxmlformats.org/officeDocument/2006/relationships/hyperlink" Target="https://en.wikipedia.org/wiki/Marshall_County_High_School_shooting" TargetMode="External"/><Relationship Id="rId1" Type="http://schemas.openxmlformats.org/officeDocument/2006/relationships/hyperlink" Target="https://www.fbi.gov/file-repository/active-shooter-incidents-2000-2018.pdf" TargetMode="External"/><Relationship Id="rId6" Type="http://schemas.openxmlformats.org/officeDocument/2006/relationships/hyperlink" Target="https://murderpedia.org/male.H/h/halder-biswanath-photos.htm" TargetMode="External"/><Relationship Id="rId11" Type="http://schemas.openxmlformats.org/officeDocument/2006/relationships/hyperlink" Target="https://www.pennlive.com/crime/2019/10/remembering-the-west-nickel-mines-amish-school-shooting-in-2006.html" TargetMode="External"/><Relationship Id="rId24" Type="http://schemas.openxmlformats.org/officeDocument/2006/relationships/hyperlink" Target="https://murderpedia.org/male.G/g/goh-one.htm" TargetMode="External"/><Relationship Id="rId32" Type="http://schemas.openxmlformats.org/officeDocument/2006/relationships/hyperlink" Target="https://www.nbcnews.com/storyline/dallas-police-ambush/dallas-shooter-micah-xavier-johnson-was-army-veteran-n606101" TargetMode="External"/><Relationship Id="rId37" Type="http://schemas.openxmlformats.org/officeDocument/2006/relationships/hyperlink" Target="https://www.sandiegouniontribune.com/news/columnists/sdut-charles-andy-williams-santana-high-school-shooting-2013may10-htmlstory.html" TargetMode="External"/><Relationship Id="rId40" Type="http://schemas.openxmlformats.org/officeDocument/2006/relationships/hyperlink" Target="https://en.wikipedia.org/wiki/2017_Fresno_shooting_spree" TargetMode="External"/><Relationship Id="rId5" Type="http://schemas.openxmlformats.org/officeDocument/2006/relationships/hyperlink" Target="https://www.cleveland19.com/story/1273329/slain-grad-student-remembered-at-case-commencement/" TargetMode="External"/><Relationship Id="rId15" Type="http://schemas.openxmlformats.org/officeDocument/2006/relationships/hyperlink" Target="https://www.muckrock.com/foi/hampton-32064/hampton-va-police-response-27068/" TargetMode="External"/><Relationship Id="rId23" Type="http://schemas.openxmlformats.org/officeDocument/2006/relationships/hyperlink" Target="https://www.nbcphiladelphia.com/news/local/16-year-old-charged-in-chester-teen-party-deaths/1926078/" TargetMode="External"/><Relationship Id="rId28" Type="http://schemas.openxmlformats.org/officeDocument/2006/relationships/hyperlink" Target="https://www.kait8.com/story/25458214/newly-released-reports-shed-light-on-mass-shooting/" TargetMode="External"/><Relationship Id="rId36" Type="http://schemas.openxmlformats.org/officeDocument/2006/relationships/hyperlink" Target="https://www.thesun.co.uk/news/4600926/las-vegas-shooting-weapons-guns-picture-video-hotel-room/" TargetMode="External"/><Relationship Id="rId10" Type="http://schemas.openxmlformats.org/officeDocument/2006/relationships/hyperlink" Target="https://www.cnn.com/2009/CRIME/08/21/north.carolina.castillo.trial/" TargetMode="External"/><Relationship Id="rId19" Type="http://schemas.openxmlformats.org/officeDocument/2006/relationships/hyperlink" Target="https://www.washingtonpost.com/world/national-security/nidal-hasan-sentenced-to-death-for-fort-hood-shooting-rampage/2013/08/28/aad28de2-0ffa-11e3-bdf6-e4fc677d94a1_story.html" TargetMode="External"/><Relationship Id="rId31" Type="http://schemas.openxmlformats.org/officeDocument/2006/relationships/hyperlink" Target="https://www.latimes.com/nation/nationnow/la-na-tennessee-highway-shooting-20160708-snap-story.html" TargetMode="External"/><Relationship Id="rId44" Type="http://schemas.openxmlformats.org/officeDocument/2006/relationships/hyperlink" Target="https://apnews.com/article/6d464a09a5964804b78ad6a753597a25" TargetMode="External"/><Relationship Id="rId4" Type="http://schemas.openxmlformats.org/officeDocument/2006/relationships/hyperlink" Target="https://www.nytimes.com/2003/02/26/us/gunman-kills-four-at-alabama-job-agency.html" TargetMode="External"/><Relationship Id="rId9" Type="http://schemas.openxmlformats.org/officeDocument/2006/relationships/hyperlink" Target="https://www.sun-sentinel.com/news/fl-xpm-2005-11-23-0511221285-story.html" TargetMode="External"/><Relationship Id="rId14" Type="http://schemas.openxmlformats.org/officeDocument/2006/relationships/hyperlink" Target="https://www.reviewjournal.com/news/revenge-blamed-in-winnemucca-bar-shootings/" TargetMode="External"/><Relationship Id="rId22" Type="http://schemas.openxmlformats.org/officeDocument/2006/relationships/hyperlink" Target="https://murderpedia.org/female.H/h/hiller-yvonne.htm" TargetMode="External"/><Relationship Id="rId27" Type="http://schemas.openxmlformats.org/officeDocument/2006/relationships/hyperlink" Target="https://www.cbsnews.com/news/north-carolina-shooting-update-lakim-anthony-faust-23-to-be-charged-with-4-counts-of-attempted-murder-police-say/" TargetMode="External"/><Relationship Id="rId30" Type="http://schemas.openxmlformats.org/officeDocument/2006/relationships/hyperlink" Target="https://local12.com/news/local/victim-told-grandmother-christians-targeted" TargetMode="External"/><Relationship Id="rId35" Type="http://schemas.openxmlformats.org/officeDocument/2006/relationships/hyperlink" Target="https://www.thesun.co.uk/news/4593743/stephen-paddock-las-vegas-shooting-shooter-guns-gunman/" TargetMode="External"/><Relationship Id="rId43" Type="http://schemas.openxmlformats.org/officeDocument/2006/relationships/hyperlink" Target="https://www.post-gazette.com/news/crime-courts/2018/10/28/TIMELINE-20-minutes-of-terror-gripped-Squirrel-Hill-during-Saturday-synagogue-attack/stories/201810280197" TargetMode="External"/><Relationship Id="rId8" Type="http://schemas.openxmlformats.org/officeDocument/2006/relationships/hyperlink" Target="https://www.thoughtco.com/six-killed-in-wisconsin-hunting-incident-972787" TargetMode="External"/><Relationship Id="rId3" Type="http://schemas.openxmlformats.org/officeDocument/2006/relationships/hyperlink" Target="https://www.cnn.com/2003/US/West/04/12/airport.shooting/" TargetMode="External"/><Relationship Id="rId12" Type="http://schemas.openxmlformats.org/officeDocument/2006/relationships/hyperlink" Target="https://www.cleveland.com/metro/2007/10/who_was_asa_coon.html" TargetMode="External"/><Relationship Id="rId17" Type="http://schemas.openxmlformats.org/officeDocument/2006/relationships/hyperlink" Target="https://www.simivalleyacorn.com/articles/man-convicted-of-2009-murder/" TargetMode="External"/><Relationship Id="rId25" Type="http://schemas.openxmlformats.org/officeDocument/2006/relationships/hyperlink" Target="https://www.cbsnews.com/news/nathan-van-wilkins-44-idd-by-police-as-shooter-in-tuscaloosa-ala-bar-attack/" TargetMode="External"/><Relationship Id="rId33" Type="http://schemas.openxmlformats.org/officeDocument/2006/relationships/hyperlink" Target="https://www.nytimes.com/2019/11/14/us/jesse-osborne-townville-school-shooting.html" TargetMode="External"/><Relationship Id="rId38" Type="http://schemas.openxmlformats.org/officeDocument/2006/relationships/hyperlink" Target="https://en.wikipedia.org/wiki/Penske_office_shoo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9"/>
  <sheetViews>
    <sheetView tabSelected="1" workbookViewId="0"/>
  </sheetViews>
  <sheetFormatPr defaultRowHeight="14.4" x14ac:dyDescent="0.3"/>
  <cols>
    <col min="1" max="1" width="30.88671875" customWidth="1"/>
    <col min="2" max="2" width="11.6640625" customWidth="1"/>
    <col min="4" max="5" width="15.6640625" bestFit="1" customWidth="1"/>
    <col min="6" max="6" width="28.6640625" customWidth="1"/>
    <col min="7" max="7" width="14.5546875" bestFit="1" customWidth="1"/>
    <col min="8" max="8" width="10.88671875" bestFit="1" customWidth="1"/>
    <col min="14" max="14" width="15.44140625" bestFit="1" customWidth="1"/>
    <col min="15" max="15" width="47.44140625" customWidth="1"/>
    <col min="16" max="16" width="21" bestFit="1" customWidth="1"/>
    <col min="17" max="17" width="27.88671875" bestFit="1" customWidth="1"/>
  </cols>
  <sheetData>
    <row r="1" spans="4:14" x14ac:dyDescent="0.3">
      <c r="J1" t="s">
        <v>0</v>
      </c>
      <c r="K1" t="s">
        <v>1</v>
      </c>
      <c r="L1" t="s">
        <v>2</v>
      </c>
      <c r="M1" t="s">
        <v>3</v>
      </c>
      <c r="N1" t="s">
        <v>4</v>
      </c>
    </row>
    <row r="2" spans="4:14" x14ac:dyDescent="0.3">
      <c r="D2" t="s">
        <v>14</v>
      </c>
      <c r="E2" t="s">
        <v>728</v>
      </c>
      <c r="J2">
        <v>2000</v>
      </c>
      <c r="K2">
        <f>COUNT(B43)</f>
        <v>1</v>
      </c>
      <c r="L2">
        <f>SUM(L43)</f>
        <v>7</v>
      </c>
      <c r="M2">
        <f>SUM(M43)</f>
        <v>0</v>
      </c>
      <c r="N2">
        <f>L2+M2</f>
        <v>7</v>
      </c>
    </row>
    <row r="3" spans="4:14" x14ac:dyDescent="0.3">
      <c r="D3" t="s">
        <v>27</v>
      </c>
      <c r="E3">
        <f>COUNTIF(E43:E319, "Commerce")</f>
        <v>121</v>
      </c>
      <c r="J3">
        <f>J2+1</f>
        <v>2001</v>
      </c>
      <c r="K3">
        <f>COUNT(B44:B49)</f>
        <v>6</v>
      </c>
      <c r="L3">
        <f>SUM(L44:L49)</f>
        <v>12</v>
      </c>
      <c r="M3">
        <f>SUM(M44:M49)</f>
        <v>31</v>
      </c>
      <c r="N3">
        <f t="shared" ref="N3:N20" si="0">L3+M3</f>
        <v>43</v>
      </c>
    </row>
    <row r="4" spans="4:14" x14ac:dyDescent="0.3">
      <c r="D4" t="s">
        <v>46</v>
      </c>
      <c r="E4">
        <f>COUNTIF(E43:E319, "Education")</f>
        <v>57</v>
      </c>
      <c r="J4">
        <f t="shared" ref="J4:J20" si="1">J3+1</f>
        <v>2002</v>
      </c>
      <c r="K4">
        <f>COUNT(B50:B53)</f>
        <v>4</v>
      </c>
      <c r="L4">
        <f>SUM(L50:L53)</f>
        <v>11</v>
      </c>
      <c r="M4">
        <f>SUM(M50:M53)</f>
        <v>18</v>
      </c>
      <c r="N4">
        <f t="shared" si="0"/>
        <v>29</v>
      </c>
    </row>
    <row r="5" spans="4:14" x14ac:dyDescent="0.3">
      <c r="D5" t="s">
        <v>75</v>
      </c>
      <c r="E5">
        <f>COUNTIF(E43:E319, "Open Space")</f>
        <v>37</v>
      </c>
      <c r="J5">
        <f t="shared" si="1"/>
        <v>2003</v>
      </c>
      <c r="K5">
        <f>COUNT(B54:B64)</f>
        <v>11</v>
      </c>
      <c r="L5">
        <f>SUM(L54:L64)</f>
        <v>29</v>
      </c>
      <c r="M5">
        <f>SUM(M54:M64)</f>
        <v>22</v>
      </c>
      <c r="N5">
        <f t="shared" si="0"/>
        <v>51</v>
      </c>
    </row>
    <row r="6" spans="4:14" x14ac:dyDescent="0.3">
      <c r="D6" t="s">
        <v>68</v>
      </c>
      <c r="E6">
        <f>COUNTIF(E43:E319, "Government")</f>
        <v>26</v>
      </c>
      <c r="J6">
        <f t="shared" si="1"/>
        <v>2004</v>
      </c>
      <c r="K6">
        <f>COUNT(B65:B68)</f>
        <v>4</v>
      </c>
      <c r="L6">
        <f>SUM(L65:L68)</f>
        <v>14</v>
      </c>
      <c r="M6">
        <f>SUM(M65:M68)</f>
        <v>6</v>
      </c>
      <c r="N6">
        <f t="shared" si="0"/>
        <v>20</v>
      </c>
    </row>
    <row r="7" spans="4:14" x14ac:dyDescent="0.3">
      <c r="D7" t="s">
        <v>160</v>
      </c>
      <c r="E7">
        <f>COUNTIF(E43:E319, "Residence")</f>
        <v>12</v>
      </c>
      <c r="J7">
        <f t="shared" si="1"/>
        <v>2005</v>
      </c>
      <c r="K7">
        <f>COUNT(B69:B77)</f>
        <v>9</v>
      </c>
      <c r="L7">
        <f>SUM(L69:L77)</f>
        <v>24</v>
      </c>
      <c r="M7">
        <f>SUM(M69:M77)</f>
        <v>27</v>
      </c>
      <c r="N7">
        <f t="shared" si="0"/>
        <v>51</v>
      </c>
    </row>
    <row r="8" spans="4:14" x14ac:dyDescent="0.3">
      <c r="D8" t="s">
        <v>134</v>
      </c>
      <c r="E8">
        <f>COUNTIF(E43:E319, "House of Worship")</f>
        <v>11</v>
      </c>
      <c r="J8">
        <f t="shared" si="1"/>
        <v>2006</v>
      </c>
      <c r="K8">
        <f>COUNT(B78:B87)</f>
        <v>10</v>
      </c>
      <c r="L8">
        <f>SUM(L78:L87)</f>
        <v>23</v>
      </c>
      <c r="M8">
        <f>SUM(M78:M87)</f>
        <v>23</v>
      </c>
      <c r="N8">
        <f t="shared" si="0"/>
        <v>46</v>
      </c>
    </row>
    <row r="9" spans="4:14" x14ac:dyDescent="0.3">
      <c r="D9" t="s">
        <v>244</v>
      </c>
      <c r="E9">
        <f>COUNTIF(E43:E319, "Health Care")</f>
        <v>12</v>
      </c>
      <c r="J9">
        <f t="shared" si="1"/>
        <v>2007</v>
      </c>
      <c r="K9">
        <f>COUNT(B88:B101)</f>
        <v>14</v>
      </c>
      <c r="L9">
        <f>SUM(L88:L101)</f>
        <v>69</v>
      </c>
      <c r="M9">
        <f>SUM(M88:M101)</f>
        <v>57</v>
      </c>
      <c r="N9">
        <f t="shared" si="0"/>
        <v>126</v>
      </c>
    </row>
    <row r="10" spans="4:14" x14ac:dyDescent="0.3">
      <c r="D10" t="s">
        <v>607</v>
      </c>
      <c r="E10">
        <f>COUNTIF(E43:E319, "Other")</f>
        <v>1</v>
      </c>
      <c r="J10">
        <f t="shared" si="1"/>
        <v>2008</v>
      </c>
      <c r="K10">
        <f>COUNT(B102:B109)</f>
        <v>8</v>
      </c>
      <c r="L10">
        <f>SUM(L102:L109)</f>
        <v>29</v>
      </c>
      <c r="M10">
        <f>SUM(M102:M109)</f>
        <v>34</v>
      </c>
      <c r="N10">
        <f t="shared" si="0"/>
        <v>63</v>
      </c>
    </row>
    <row r="11" spans="4:14" x14ac:dyDescent="0.3">
      <c r="J11">
        <f t="shared" si="1"/>
        <v>2009</v>
      </c>
      <c r="K11">
        <f>COUNT(B110:B128)</f>
        <v>19</v>
      </c>
      <c r="L11">
        <f>SUM(L110:L128)</f>
        <v>65</v>
      </c>
      <c r="M11">
        <f>SUM(M110:M128)</f>
        <v>78</v>
      </c>
      <c r="N11">
        <f t="shared" si="0"/>
        <v>143</v>
      </c>
    </row>
    <row r="12" spans="4:14" x14ac:dyDescent="0.3">
      <c r="J12">
        <f t="shared" si="1"/>
        <v>2010</v>
      </c>
      <c r="K12">
        <f>COUNT(B129:B154)</f>
        <v>26</v>
      </c>
      <c r="L12">
        <f>SUM(L129:L154)</f>
        <v>37</v>
      </c>
      <c r="M12">
        <f>SUM(M129:M154)</f>
        <v>49</v>
      </c>
      <c r="N12">
        <f t="shared" si="0"/>
        <v>86</v>
      </c>
    </row>
    <row r="13" spans="4:14" x14ac:dyDescent="0.3">
      <c r="J13">
        <f t="shared" si="1"/>
        <v>2011</v>
      </c>
      <c r="K13">
        <f>COUNT(B155:B164)</f>
        <v>10</v>
      </c>
      <c r="L13">
        <f>SUM(L155:L164)</f>
        <v>32</v>
      </c>
      <c r="M13">
        <f>SUM(M155:M164)</f>
        <v>52</v>
      </c>
      <c r="N13">
        <f t="shared" si="0"/>
        <v>84</v>
      </c>
    </row>
    <row r="14" spans="4:14" x14ac:dyDescent="0.3">
      <c r="J14">
        <f t="shared" si="1"/>
        <v>2012</v>
      </c>
      <c r="K14">
        <f>COUNT(B165:B185)</f>
        <v>21</v>
      </c>
      <c r="L14">
        <f>SUM(L165:L185)</f>
        <v>90</v>
      </c>
      <c r="M14">
        <f>SUM(M165:M185)</f>
        <v>118</v>
      </c>
      <c r="N14">
        <f t="shared" si="0"/>
        <v>208</v>
      </c>
    </row>
    <row r="15" spans="4:14" x14ac:dyDescent="0.3">
      <c r="J15">
        <f t="shared" si="1"/>
        <v>2013</v>
      </c>
      <c r="K15">
        <f>COUNT(B186:B202)</f>
        <v>17</v>
      </c>
      <c r="L15">
        <f>SUM(L186:L202)</f>
        <v>44</v>
      </c>
      <c r="M15">
        <f>SUM(M186:M202)</f>
        <v>42</v>
      </c>
      <c r="N15">
        <f t="shared" si="0"/>
        <v>86</v>
      </c>
    </row>
    <row r="16" spans="4:14" x14ac:dyDescent="0.3">
      <c r="J16">
        <f t="shared" si="1"/>
        <v>2014</v>
      </c>
      <c r="K16">
        <f>COUNT(B203:B222)</f>
        <v>20</v>
      </c>
      <c r="L16">
        <f>SUM(L203:L222)</f>
        <v>36</v>
      </c>
      <c r="M16">
        <f>SUM(M203:M222)</f>
        <v>61</v>
      </c>
      <c r="N16">
        <f t="shared" si="0"/>
        <v>97</v>
      </c>
    </row>
    <row r="17" spans="2:14" x14ac:dyDescent="0.3">
      <c r="J17">
        <f t="shared" si="1"/>
        <v>2015</v>
      </c>
      <c r="K17">
        <f>COUNT(B223:B242)</f>
        <v>20</v>
      </c>
      <c r="L17">
        <f>SUM(L223:L242)</f>
        <v>56</v>
      </c>
      <c r="M17">
        <f>SUM(M223:M242)</f>
        <v>78</v>
      </c>
      <c r="N17">
        <f t="shared" si="0"/>
        <v>134</v>
      </c>
    </row>
    <row r="18" spans="2:14" x14ac:dyDescent="0.3">
      <c r="J18">
        <f t="shared" si="1"/>
        <v>2016</v>
      </c>
      <c r="K18">
        <f>COUNT(B243:B262)</f>
        <v>20</v>
      </c>
      <c r="L18">
        <f>SUM(L243:L262)</f>
        <v>83</v>
      </c>
      <c r="M18">
        <f>SUM(M243:M262)</f>
        <v>131</v>
      </c>
      <c r="N18">
        <f t="shared" si="0"/>
        <v>214</v>
      </c>
    </row>
    <row r="19" spans="2:14" x14ac:dyDescent="0.3">
      <c r="J19">
        <f t="shared" si="1"/>
        <v>2017</v>
      </c>
      <c r="K19">
        <f>COUNT(B263:B292)</f>
        <v>30</v>
      </c>
      <c r="L19">
        <f>SUM(L263:L292)</f>
        <v>138</v>
      </c>
      <c r="M19">
        <f>SUM(M263:M292)</f>
        <v>591</v>
      </c>
      <c r="N19">
        <f t="shared" si="0"/>
        <v>729</v>
      </c>
    </row>
    <row r="20" spans="2:14" x14ac:dyDescent="0.3">
      <c r="J20">
        <f t="shared" si="1"/>
        <v>2018</v>
      </c>
      <c r="K20">
        <f>COUNT(B293:B319)</f>
        <v>27</v>
      </c>
      <c r="L20">
        <f>SUM(L293:L319)</f>
        <v>85</v>
      </c>
      <c r="M20">
        <f>SUM(M293:M319)</f>
        <v>128</v>
      </c>
      <c r="N20">
        <f t="shared" si="0"/>
        <v>213</v>
      </c>
    </row>
    <row r="21" spans="2:14" x14ac:dyDescent="0.3">
      <c r="J21" t="s">
        <v>729</v>
      </c>
      <c r="K21">
        <f>SUM(K2:K20)</f>
        <v>277</v>
      </c>
      <c r="L21">
        <f t="shared" ref="L21:N21" si="2">SUM(L2:L20)</f>
        <v>884</v>
      </c>
      <c r="M21">
        <f t="shared" si="2"/>
        <v>1546</v>
      </c>
      <c r="N21">
        <f t="shared" si="2"/>
        <v>2430</v>
      </c>
    </row>
    <row r="32" spans="2:14" x14ac:dyDescent="0.3">
      <c r="B32" t="s">
        <v>5</v>
      </c>
    </row>
    <row r="33" spans="1:18" x14ac:dyDescent="0.3">
      <c r="B33" s="1" t="s">
        <v>6</v>
      </c>
    </row>
    <row r="34" spans="1:18" x14ac:dyDescent="0.3">
      <c r="B34" s="1" t="s">
        <v>730</v>
      </c>
    </row>
    <row r="35" spans="1:18" x14ac:dyDescent="0.3">
      <c r="B35" s="1"/>
    </row>
    <row r="36" spans="1:18" x14ac:dyDescent="0.3">
      <c r="B36" t="s">
        <v>7</v>
      </c>
    </row>
    <row r="37" spans="1:18" x14ac:dyDescent="0.3">
      <c r="B37" t="s">
        <v>8</v>
      </c>
    </row>
    <row r="38" spans="1:18" x14ac:dyDescent="0.3">
      <c r="B38" t="s">
        <v>9</v>
      </c>
    </row>
    <row r="42" spans="1:18" x14ac:dyDescent="0.3">
      <c r="A42" t="s">
        <v>10</v>
      </c>
      <c r="B42" t="s">
        <v>11</v>
      </c>
      <c r="C42" t="s">
        <v>12</v>
      </c>
      <c r="D42" t="s">
        <v>13</v>
      </c>
      <c r="E42" t="s">
        <v>14</v>
      </c>
      <c r="F42" t="s">
        <v>15</v>
      </c>
      <c r="G42" t="s">
        <v>16</v>
      </c>
      <c r="H42" t="s">
        <v>17</v>
      </c>
      <c r="I42" t="s">
        <v>18</v>
      </c>
      <c r="J42" t="s">
        <v>19</v>
      </c>
      <c r="K42" t="s">
        <v>20</v>
      </c>
      <c r="L42" t="s">
        <v>2</v>
      </c>
      <c r="M42" t="s">
        <v>3</v>
      </c>
      <c r="N42" t="s">
        <v>21</v>
      </c>
      <c r="O42" t="s">
        <v>22</v>
      </c>
      <c r="P42" t="s">
        <v>23</v>
      </c>
      <c r="Q42" t="s">
        <v>24</v>
      </c>
      <c r="R42" t="s">
        <v>25</v>
      </c>
    </row>
    <row r="43" spans="1:18" x14ac:dyDescent="0.3">
      <c r="A43" t="s">
        <v>26</v>
      </c>
      <c r="B43" s="2">
        <v>36886</v>
      </c>
      <c r="C43" s="3">
        <v>0.46875</v>
      </c>
      <c r="D43" t="s">
        <v>727</v>
      </c>
      <c r="E43" s="2" t="s">
        <v>27</v>
      </c>
      <c r="F43" t="s">
        <v>28</v>
      </c>
      <c r="G43" t="s">
        <v>29</v>
      </c>
      <c r="H43">
        <v>42</v>
      </c>
      <c r="I43">
        <v>1</v>
      </c>
      <c r="J43">
        <v>1</v>
      </c>
      <c r="K43">
        <v>1</v>
      </c>
      <c r="L43">
        <v>7</v>
      </c>
      <c r="M43">
        <v>0</v>
      </c>
      <c r="N43">
        <f t="shared" ref="N43:N106" si="3">L43+M43</f>
        <v>7</v>
      </c>
      <c r="O43" t="s">
        <v>30</v>
      </c>
      <c r="P43" t="s">
        <v>31</v>
      </c>
      <c r="Q43" t="s">
        <v>32</v>
      </c>
    </row>
    <row r="44" spans="1:18" x14ac:dyDescent="0.3">
      <c r="A44" t="s">
        <v>33</v>
      </c>
      <c r="B44" s="2">
        <v>36900</v>
      </c>
      <c r="C44" s="3">
        <v>0.5</v>
      </c>
      <c r="D44" s="2" t="s">
        <v>34</v>
      </c>
      <c r="E44" s="2" t="s">
        <v>27</v>
      </c>
      <c r="F44" t="s">
        <v>35</v>
      </c>
      <c r="G44" s="2" t="s">
        <v>29</v>
      </c>
      <c r="H44">
        <v>54</v>
      </c>
      <c r="I44">
        <v>0</v>
      </c>
      <c r="J44">
        <v>0</v>
      </c>
      <c r="K44">
        <v>2</v>
      </c>
      <c r="L44">
        <v>4</v>
      </c>
      <c r="M44">
        <v>0</v>
      </c>
      <c r="N44">
        <f t="shared" si="3"/>
        <v>4</v>
      </c>
      <c r="O44" t="s">
        <v>36</v>
      </c>
      <c r="P44" t="s">
        <v>37</v>
      </c>
      <c r="Q44" t="s">
        <v>38</v>
      </c>
      <c r="R44" s="1" t="s">
        <v>39</v>
      </c>
    </row>
    <row r="45" spans="1:18" x14ac:dyDescent="0.3">
      <c r="A45" t="s">
        <v>40</v>
      </c>
      <c r="B45" s="2">
        <v>36927</v>
      </c>
      <c r="C45" s="3">
        <v>0.40277777777777773</v>
      </c>
      <c r="D45" t="s">
        <v>41</v>
      </c>
      <c r="E45" t="s">
        <v>27</v>
      </c>
      <c r="F45" t="s">
        <v>42</v>
      </c>
      <c r="G45" t="s">
        <v>29</v>
      </c>
      <c r="H45">
        <v>57</v>
      </c>
      <c r="I45">
        <v>2</v>
      </c>
      <c r="J45">
        <v>1</v>
      </c>
      <c r="K45">
        <v>1</v>
      </c>
      <c r="L45">
        <v>4</v>
      </c>
      <c r="M45">
        <v>4</v>
      </c>
      <c r="N45">
        <f t="shared" si="3"/>
        <v>8</v>
      </c>
      <c r="O45" t="s">
        <v>43</v>
      </c>
      <c r="P45" t="s">
        <v>37</v>
      </c>
      <c r="Q45" t="s">
        <v>38</v>
      </c>
    </row>
    <row r="46" spans="1:18" x14ac:dyDescent="0.3">
      <c r="A46" t="s">
        <v>44</v>
      </c>
      <c r="B46" s="2">
        <v>36955</v>
      </c>
      <c r="C46" s="3">
        <v>0.3888888888888889</v>
      </c>
      <c r="D46" t="s">
        <v>45</v>
      </c>
      <c r="E46" t="s">
        <v>46</v>
      </c>
      <c r="F46" t="s">
        <v>47</v>
      </c>
      <c r="G46" t="s">
        <v>29</v>
      </c>
      <c r="H46">
        <v>15</v>
      </c>
      <c r="I46">
        <v>0</v>
      </c>
      <c r="J46">
        <v>0</v>
      </c>
      <c r="K46">
        <v>1</v>
      </c>
      <c r="L46">
        <v>2</v>
      </c>
      <c r="M46">
        <v>13</v>
      </c>
      <c r="N46">
        <f t="shared" si="3"/>
        <v>15</v>
      </c>
      <c r="O46" t="s">
        <v>48</v>
      </c>
      <c r="P46" t="s">
        <v>31</v>
      </c>
      <c r="Q46" t="s">
        <v>32</v>
      </c>
      <c r="R46" s="1" t="s">
        <v>49</v>
      </c>
    </row>
    <row r="47" spans="1:18" x14ac:dyDescent="0.3">
      <c r="A47" t="s">
        <v>50</v>
      </c>
      <c r="B47" s="2">
        <v>36972</v>
      </c>
      <c r="C47" s="3">
        <v>0.53819444444444442</v>
      </c>
      <c r="D47" t="s">
        <v>45</v>
      </c>
      <c r="E47" t="s">
        <v>46</v>
      </c>
      <c r="F47" t="s">
        <v>51</v>
      </c>
      <c r="G47" t="s">
        <v>29</v>
      </c>
      <c r="H47">
        <v>18</v>
      </c>
      <c r="I47">
        <v>0</v>
      </c>
      <c r="J47">
        <v>1</v>
      </c>
      <c r="K47">
        <v>1</v>
      </c>
      <c r="L47">
        <v>0</v>
      </c>
      <c r="M47">
        <v>5</v>
      </c>
      <c r="N47">
        <f t="shared" si="3"/>
        <v>5</v>
      </c>
      <c r="O47" t="s">
        <v>52</v>
      </c>
      <c r="P47" t="s">
        <v>31</v>
      </c>
      <c r="Q47" t="s">
        <v>38</v>
      </c>
    </row>
    <row r="48" spans="1:18" x14ac:dyDescent="0.3">
      <c r="A48" t="s">
        <v>53</v>
      </c>
      <c r="B48" s="2">
        <v>37004</v>
      </c>
      <c r="C48" s="3">
        <v>0.25</v>
      </c>
      <c r="D48" t="s">
        <v>45</v>
      </c>
      <c r="E48" t="s">
        <v>27</v>
      </c>
      <c r="F48" t="s">
        <v>54</v>
      </c>
      <c r="G48" t="s">
        <v>55</v>
      </c>
      <c r="H48">
        <v>36</v>
      </c>
      <c r="I48">
        <v>0</v>
      </c>
      <c r="J48">
        <v>0</v>
      </c>
      <c r="K48">
        <v>1</v>
      </c>
      <c r="L48">
        <v>1</v>
      </c>
      <c r="M48">
        <v>3</v>
      </c>
      <c r="N48">
        <f t="shared" si="3"/>
        <v>4</v>
      </c>
      <c r="O48" t="s">
        <v>56</v>
      </c>
      <c r="P48" t="s">
        <v>31</v>
      </c>
      <c r="Q48" t="s">
        <v>38</v>
      </c>
    </row>
    <row r="49" spans="1:19" x14ac:dyDescent="0.3">
      <c r="A49" t="s">
        <v>57</v>
      </c>
      <c r="B49" s="2">
        <v>37231</v>
      </c>
      <c r="C49" s="3">
        <v>0.60486111111111118</v>
      </c>
      <c r="D49" t="s">
        <v>58</v>
      </c>
      <c r="E49" t="s">
        <v>27</v>
      </c>
      <c r="F49" t="s">
        <v>59</v>
      </c>
      <c r="G49" t="s">
        <v>29</v>
      </c>
      <c r="H49">
        <v>36</v>
      </c>
      <c r="I49">
        <v>0</v>
      </c>
      <c r="J49">
        <v>1</v>
      </c>
      <c r="K49">
        <v>0</v>
      </c>
      <c r="L49">
        <v>1</v>
      </c>
      <c r="M49">
        <v>6</v>
      </c>
      <c r="N49">
        <f t="shared" si="3"/>
        <v>7</v>
      </c>
      <c r="O49" t="s">
        <v>43</v>
      </c>
      <c r="P49" t="s">
        <v>37</v>
      </c>
      <c r="Q49" t="s">
        <v>38</v>
      </c>
    </row>
    <row r="50" spans="1:19" x14ac:dyDescent="0.3">
      <c r="A50" t="s">
        <v>60</v>
      </c>
      <c r="B50" s="2">
        <v>37272</v>
      </c>
      <c r="C50" s="3">
        <v>0.55208333333333337</v>
      </c>
      <c r="D50" t="s">
        <v>61</v>
      </c>
      <c r="E50" t="s">
        <v>46</v>
      </c>
      <c r="F50" t="s">
        <v>62</v>
      </c>
      <c r="G50" t="s">
        <v>29</v>
      </c>
      <c r="H50">
        <v>43</v>
      </c>
      <c r="I50">
        <v>0</v>
      </c>
      <c r="J50">
        <v>0</v>
      </c>
      <c r="K50">
        <v>1</v>
      </c>
      <c r="L50">
        <v>3</v>
      </c>
      <c r="M50">
        <v>3</v>
      </c>
      <c r="N50">
        <f t="shared" si="3"/>
        <v>6</v>
      </c>
      <c r="O50" t="s">
        <v>63</v>
      </c>
      <c r="P50" t="s">
        <v>31</v>
      </c>
      <c r="Q50" t="s">
        <v>38</v>
      </c>
    </row>
    <row r="51" spans="1:19" x14ac:dyDescent="0.3">
      <c r="A51" t="s">
        <v>64</v>
      </c>
      <c r="B51" s="2">
        <v>37337</v>
      </c>
      <c r="C51" s="3">
        <v>0.34375</v>
      </c>
      <c r="D51" t="s">
        <v>58</v>
      </c>
      <c r="E51" t="s">
        <v>27</v>
      </c>
      <c r="F51" t="s">
        <v>65</v>
      </c>
      <c r="G51" t="s">
        <v>29</v>
      </c>
      <c r="H51">
        <v>54</v>
      </c>
      <c r="I51">
        <v>1</v>
      </c>
      <c r="J51">
        <v>1</v>
      </c>
      <c r="K51">
        <v>0</v>
      </c>
      <c r="L51">
        <v>4</v>
      </c>
      <c r="M51">
        <v>5</v>
      </c>
      <c r="N51">
        <f t="shared" si="3"/>
        <v>9</v>
      </c>
      <c r="O51" t="s">
        <v>66</v>
      </c>
      <c r="P51" t="s">
        <v>37</v>
      </c>
      <c r="Q51" t="s">
        <v>38</v>
      </c>
    </row>
    <row r="52" spans="1:19" x14ac:dyDescent="0.3">
      <c r="A52" t="s">
        <v>67</v>
      </c>
      <c r="B52" s="2">
        <v>37441</v>
      </c>
      <c r="C52" s="3">
        <v>0.47916666666666669</v>
      </c>
      <c r="D52" t="s">
        <v>45</v>
      </c>
      <c r="E52" t="s">
        <v>68</v>
      </c>
      <c r="F52" t="s">
        <v>69</v>
      </c>
      <c r="G52" t="s">
        <v>29</v>
      </c>
      <c r="H52">
        <v>43</v>
      </c>
      <c r="I52">
        <v>0</v>
      </c>
      <c r="J52">
        <v>0</v>
      </c>
      <c r="K52">
        <v>2</v>
      </c>
      <c r="L52">
        <v>2</v>
      </c>
      <c r="M52">
        <v>2</v>
      </c>
      <c r="N52">
        <f t="shared" si="3"/>
        <v>4</v>
      </c>
      <c r="O52" t="s">
        <v>70</v>
      </c>
      <c r="P52" t="s">
        <v>71</v>
      </c>
      <c r="Q52" t="s">
        <v>38</v>
      </c>
      <c r="R52" s="1" t="s">
        <v>72</v>
      </c>
    </row>
    <row r="53" spans="1:19" x14ac:dyDescent="0.3">
      <c r="A53" t="s">
        <v>73</v>
      </c>
      <c r="B53" s="2">
        <v>37555</v>
      </c>
      <c r="C53" s="3">
        <v>0.70833333333333337</v>
      </c>
      <c r="D53" t="s">
        <v>74</v>
      </c>
      <c r="E53" t="s">
        <v>75</v>
      </c>
      <c r="F53" t="s">
        <v>76</v>
      </c>
      <c r="G53" t="s">
        <v>29</v>
      </c>
      <c r="H53">
        <v>18</v>
      </c>
      <c r="I53">
        <v>0</v>
      </c>
      <c r="J53">
        <v>1</v>
      </c>
      <c r="K53">
        <v>0</v>
      </c>
      <c r="L53">
        <v>2</v>
      </c>
      <c r="M53">
        <v>8</v>
      </c>
      <c r="N53">
        <f t="shared" si="3"/>
        <v>10</v>
      </c>
      <c r="O53" t="s">
        <v>77</v>
      </c>
      <c r="P53" t="s">
        <v>31</v>
      </c>
      <c r="Q53" t="s">
        <v>38</v>
      </c>
    </row>
    <row r="54" spans="1:19" x14ac:dyDescent="0.3">
      <c r="A54" t="s">
        <v>78</v>
      </c>
      <c r="B54" s="2">
        <v>37677</v>
      </c>
      <c r="C54" s="3">
        <v>0.2673611111111111</v>
      </c>
      <c r="D54" t="s">
        <v>79</v>
      </c>
      <c r="E54" t="s">
        <v>27</v>
      </c>
      <c r="F54" t="s">
        <v>80</v>
      </c>
      <c r="G54" t="s">
        <v>29</v>
      </c>
      <c r="H54">
        <v>23</v>
      </c>
      <c r="I54">
        <v>0</v>
      </c>
      <c r="J54">
        <v>0</v>
      </c>
      <c r="K54">
        <v>1</v>
      </c>
      <c r="L54">
        <v>4</v>
      </c>
      <c r="M54">
        <v>1</v>
      </c>
      <c r="N54">
        <f t="shared" si="3"/>
        <v>5</v>
      </c>
      <c r="O54" t="s">
        <v>81</v>
      </c>
      <c r="P54" t="s">
        <v>82</v>
      </c>
      <c r="Q54" t="s">
        <v>38</v>
      </c>
      <c r="R54" s="1" t="s">
        <v>83</v>
      </c>
    </row>
    <row r="55" spans="1:19" x14ac:dyDescent="0.3">
      <c r="A55" t="s">
        <v>84</v>
      </c>
      <c r="B55" s="2">
        <v>37735</v>
      </c>
      <c r="C55" s="3">
        <v>0.31527777777777777</v>
      </c>
      <c r="D55" t="s">
        <v>85</v>
      </c>
      <c r="E55" t="s">
        <v>46</v>
      </c>
      <c r="F55" t="s">
        <v>86</v>
      </c>
      <c r="G55" t="s">
        <v>29</v>
      </c>
      <c r="H55">
        <v>14</v>
      </c>
      <c r="I55">
        <v>0</v>
      </c>
      <c r="J55">
        <v>0</v>
      </c>
      <c r="K55">
        <v>3</v>
      </c>
      <c r="L55">
        <v>1</v>
      </c>
      <c r="M55">
        <v>0</v>
      </c>
      <c r="N55">
        <f t="shared" si="3"/>
        <v>1</v>
      </c>
      <c r="O55" t="s">
        <v>43</v>
      </c>
      <c r="P55" t="s">
        <v>37</v>
      </c>
      <c r="Q55" t="s">
        <v>38</v>
      </c>
    </row>
    <row r="56" spans="1:19" x14ac:dyDescent="0.3">
      <c r="A56" t="s">
        <v>87</v>
      </c>
      <c r="B56" s="2">
        <v>37750</v>
      </c>
      <c r="C56" s="3">
        <v>0.66319444444444442</v>
      </c>
      <c r="D56" t="s">
        <v>88</v>
      </c>
      <c r="E56" t="s">
        <v>46</v>
      </c>
      <c r="F56" t="s">
        <v>89</v>
      </c>
      <c r="G56" t="s">
        <v>29</v>
      </c>
      <c r="H56">
        <v>62</v>
      </c>
      <c r="I56">
        <v>1</v>
      </c>
      <c r="J56">
        <v>0</v>
      </c>
      <c r="K56">
        <v>1</v>
      </c>
      <c r="L56">
        <v>1</v>
      </c>
      <c r="M56">
        <v>2</v>
      </c>
      <c r="N56">
        <f t="shared" si="3"/>
        <v>3</v>
      </c>
      <c r="O56" t="s">
        <v>52</v>
      </c>
      <c r="P56" t="s">
        <v>31</v>
      </c>
      <c r="Q56" t="s">
        <v>38</v>
      </c>
      <c r="R56" s="1" t="s">
        <v>90</v>
      </c>
      <c r="S56" s="1" t="s">
        <v>91</v>
      </c>
    </row>
    <row r="57" spans="1:19" x14ac:dyDescent="0.3">
      <c r="A57" t="s">
        <v>92</v>
      </c>
      <c r="B57" s="2">
        <v>37803</v>
      </c>
      <c r="C57" s="3">
        <v>0.93611111111111101</v>
      </c>
      <c r="D57" t="s">
        <v>93</v>
      </c>
      <c r="E57" t="s">
        <v>27</v>
      </c>
      <c r="F57" t="s">
        <v>94</v>
      </c>
      <c r="G57" t="s">
        <v>29</v>
      </c>
      <c r="H57">
        <v>25</v>
      </c>
      <c r="I57">
        <v>0</v>
      </c>
      <c r="J57">
        <v>0</v>
      </c>
      <c r="K57">
        <v>1</v>
      </c>
      <c r="L57">
        <v>3</v>
      </c>
      <c r="M57">
        <v>5</v>
      </c>
      <c r="N57">
        <f t="shared" si="3"/>
        <v>8</v>
      </c>
      <c r="O57" t="s">
        <v>66</v>
      </c>
      <c r="P57" t="s">
        <v>37</v>
      </c>
      <c r="Q57" t="s">
        <v>38</v>
      </c>
      <c r="R57" s="1" t="s">
        <v>95</v>
      </c>
    </row>
    <row r="58" spans="1:19" x14ac:dyDescent="0.3">
      <c r="A58" t="s">
        <v>96</v>
      </c>
      <c r="B58" s="2">
        <v>37810</v>
      </c>
      <c r="C58" s="3">
        <v>0.39583333333333331</v>
      </c>
      <c r="D58" t="s">
        <v>97</v>
      </c>
      <c r="E58" t="s">
        <v>27</v>
      </c>
      <c r="F58" t="s">
        <v>98</v>
      </c>
      <c r="G58" t="s">
        <v>29</v>
      </c>
      <c r="H58">
        <v>48</v>
      </c>
      <c r="I58">
        <v>1</v>
      </c>
      <c r="J58">
        <v>1</v>
      </c>
      <c r="K58">
        <v>0</v>
      </c>
      <c r="L58">
        <v>6</v>
      </c>
      <c r="M58">
        <v>8</v>
      </c>
      <c r="N58">
        <f t="shared" si="3"/>
        <v>14</v>
      </c>
      <c r="O58" t="s">
        <v>43</v>
      </c>
      <c r="P58" t="s">
        <v>37</v>
      </c>
      <c r="Q58" t="s">
        <v>38</v>
      </c>
    </row>
    <row r="59" spans="1:19" x14ac:dyDescent="0.3">
      <c r="A59" t="s">
        <v>99</v>
      </c>
      <c r="B59" s="2">
        <v>37819</v>
      </c>
      <c r="C59" s="3">
        <v>0.79166666666666663</v>
      </c>
      <c r="D59" t="s">
        <v>100</v>
      </c>
      <c r="E59" t="s">
        <v>46</v>
      </c>
      <c r="F59" t="s">
        <v>101</v>
      </c>
      <c r="G59" t="s">
        <v>29</v>
      </c>
      <c r="H59">
        <v>58</v>
      </c>
      <c r="I59">
        <v>2</v>
      </c>
      <c r="J59">
        <v>0</v>
      </c>
      <c r="K59">
        <v>2</v>
      </c>
      <c r="L59">
        <v>0</v>
      </c>
      <c r="M59">
        <v>1</v>
      </c>
      <c r="N59">
        <f t="shared" si="3"/>
        <v>1</v>
      </c>
      <c r="O59" t="s">
        <v>56</v>
      </c>
      <c r="P59" t="s">
        <v>31</v>
      </c>
      <c r="Q59" t="s">
        <v>38</v>
      </c>
    </row>
    <row r="60" spans="1:19" x14ac:dyDescent="0.3">
      <c r="A60" t="s">
        <v>102</v>
      </c>
      <c r="B60" s="2">
        <v>37830</v>
      </c>
      <c r="C60" s="3">
        <v>0.4861111111111111</v>
      </c>
      <c r="D60" t="s">
        <v>103</v>
      </c>
      <c r="E60" t="s">
        <v>27</v>
      </c>
      <c r="F60" t="s">
        <v>104</v>
      </c>
      <c r="G60" t="s">
        <v>29</v>
      </c>
      <c r="H60">
        <v>45</v>
      </c>
      <c r="I60">
        <v>0</v>
      </c>
      <c r="J60">
        <v>0</v>
      </c>
      <c r="K60">
        <v>1</v>
      </c>
      <c r="L60">
        <v>3</v>
      </c>
      <c r="M60">
        <v>0</v>
      </c>
      <c r="N60">
        <f t="shared" si="3"/>
        <v>3</v>
      </c>
      <c r="O60" t="s">
        <v>56</v>
      </c>
      <c r="P60" t="s">
        <v>31</v>
      </c>
      <c r="Q60" t="s">
        <v>38</v>
      </c>
    </row>
    <row r="61" spans="1:19" x14ac:dyDescent="0.3">
      <c r="A61" t="s">
        <v>105</v>
      </c>
      <c r="B61" s="2">
        <v>37852</v>
      </c>
      <c r="C61" s="3">
        <v>0.34722222222222227</v>
      </c>
      <c r="D61" t="s">
        <v>88</v>
      </c>
      <c r="E61" t="s">
        <v>27</v>
      </c>
      <c r="F61" t="s">
        <v>106</v>
      </c>
      <c r="G61" t="s">
        <v>29</v>
      </c>
      <c r="H61">
        <v>32</v>
      </c>
      <c r="I61">
        <v>0</v>
      </c>
      <c r="J61">
        <v>0</v>
      </c>
      <c r="K61">
        <v>4</v>
      </c>
      <c r="L61">
        <v>1</v>
      </c>
      <c r="M61">
        <v>2</v>
      </c>
      <c r="N61">
        <f t="shared" si="3"/>
        <v>3</v>
      </c>
      <c r="O61" t="s">
        <v>43</v>
      </c>
      <c r="P61" t="s">
        <v>37</v>
      </c>
      <c r="Q61" t="s">
        <v>38</v>
      </c>
    </row>
    <row r="62" spans="1:19" x14ac:dyDescent="0.3">
      <c r="A62" t="s">
        <v>107</v>
      </c>
      <c r="B62" s="2">
        <v>37860</v>
      </c>
      <c r="C62" s="3">
        <v>0.35416666666666669</v>
      </c>
      <c r="D62" t="s">
        <v>41</v>
      </c>
      <c r="E62" t="s">
        <v>27</v>
      </c>
      <c r="F62" t="s">
        <v>108</v>
      </c>
      <c r="G62" t="s">
        <v>29</v>
      </c>
      <c r="H62">
        <v>36</v>
      </c>
      <c r="I62">
        <v>0</v>
      </c>
      <c r="J62">
        <v>0</v>
      </c>
      <c r="K62">
        <v>1</v>
      </c>
      <c r="L62">
        <v>6</v>
      </c>
      <c r="M62">
        <v>0</v>
      </c>
      <c r="N62">
        <f t="shared" si="3"/>
        <v>6</v>
      </c>
      <c r="O62" t="s">
        <v>109</v>
      </c>
      <c r="P62" t="s">
        <v>71</v>
      </c>
      <c r="Q62" t="s">
        <v>38</v>
      </c>
    </row>
    <row r="63" spans="1:19" x14ac:dyDescent="0.3">
      <c r="A63" t="s">
        <v>110</v>
      </c>
      <c r="B63" s="2">
        <v>37888</v>
      </c>
      <c r="C63" s="3">
        <v>0.4826388888888889</v>
      </c>
      <c r="D63" t="s">
        <v>111</v>
      </c>
      <c r="E63" t="s">
        <v>46</v>
      </c>
      <c r="F63" t="s">
        <v>112</v>
      </c>
      <c r="G63" t="s">
        <v>29</v>
      </c>
      <c r="H63">
        <v>15</v>
      </c>
      <c r="I63">
        <v>0</v>
      </c>
      <c r="J63">
        <v>0</v>
      </c>
      <c r="K63">
        <v>1</v>
      </c>
      <c r="L63">
        <v>2</v>
      </c>
      <c r="M63">
        <v>0</v>
      </c>
      <c r="N63">
        <f t="shared" si="3"/>
        <v>2</v>
      </c>
      <c r="O63" t="s">
        <v>113</v>
      </c>
      <c r="P63" t="s">
        <v>31</v>
      </c>
      <c r="Q63" t="s">
        <v>32</v>
      </c>
    </row>
    <row r="64" spans="1:19" x14ac:dyDescent="0.3">
      <c r="A64" t="s">
        <v>114</v>
      </c>
      <c r="B64" s="2">
        <v>37931</v>
      </c>
      <c r="C64" s="3">
        <v>0.4145833333333333</v>
      </c>
      <c r="D64" t="s">
        <v>88</v>
      </c>
      <c r="E64" t="s">
        <v>27</v>
      </c>
      <c r="F64" t="s">
        <v>115</v>
      </c>
      <c r="G64" t="s">
        <v>29</v>
      </c>
      <c r="H64">
        <v>50</v>
      </c>
      <c r="I64">
        <v>0</v>
      </c>
      <c r="J64">
        <v>0</v>
      </c>
      <c r="K64">
        <v>2</v>
      </c>
      <c r="L64">
        <v>2</v>
      </c>
      <c r="M64">
        <v>3</v>
      </c>
      <c r="N64">
        <f t="shared" si="3"/>
        <v>5</v>
      </c>
      <c r="O64" t="s">
        <v>81</v>
      </c>
      <c r="P64" t="s">
        <v>82</v>
      </c>
      <c r="Q64" t="s">
        <v>38</v>
      </c>
    </row>
    <row r="65" spans="1:18" x14ac:dyDescent="0.3">
      <c r="A65" t="s">
        <v>116</v>
      </c>
      <c r="B65" s="2">
        <v>38026</v>
      </c>
      <c r="C65" s="3">
        <v>0.4375</v>
      </c>
      <c r="D65" t="s">
        <v>117</v>
      </c>
      <c r="E65" t="s">
        <v>46</v>
      </c>
      <c r="F65" t="s">
        <v>118</v>
      </c>
      <c r="G65" t="s">
        <v>29</v>
      </c>
      <c r="H65">
        <v>16</v>
      </c>
      <c r="I65">
        <v>0</v>
      </c>
      <c r="J65">
        <v>1</v>
      </c>
      <c r="K65">
        <v>0</v>
      </c>
      <c r="L65">
        <v>0</v>
      </c>
      <c r="M65">
        <v>1</v>
      </c>
      <c r="N65">
        <f t="shared" si="3"/>
        <v>1</v>
      </c>
      <c r="O65" t="s">
        <v>56</v>
      </c>
      <c r="P65" t="s">
        <v>31</v>
      </c>
      <c r="Q65" t="s">
        <v>38</v>
      </c>
    </row>
    <row r="66" spans="1:18" x14ac:dyDescent="0.3">
      <c r="A66" t="s">
        <v>119</v>
      </c>
      <c r="B66" s="2">
        <v>38170</v>
      </c>
      <c r="C66" s="3">
        <v>0.70833333333333337</v>
      </c>
      <c r="D66" t="s">
        <v>120</v>
      </c>
      <c r="E66" t="s">
        <v>27</v>
      </c>
      <c r="F66" t="s">
        <v>121</v>
      </c>
      <c r="G66" t="s">
        <v>29</v>
      </c>
      <c r="H66">
        <v>21</v>
      </c>
      <c r="I66">
        <v>0</v>
      </c>
      <c r="J66">
        <v>0</v>
      </c>
      <c r="K66">
        <v>1</v>
      </c>
      <c r="L66">
        <v>6</v>
      </c>
      <c r="M66">
        <v>2</v>
      </c>
      <c r="N66">
        <f t="shared" si="3"/>
        <v>8</v>
      </c>
      <c r="O66" t="s">
        <v>43</v>
      </c>
      <c r="P66" t="s">
        <v>37</v>
      </c>
      <c r="Q66" t="s">
        <v>38</v>
      </c>
    </row>
    <row r="67" spans="1:18" x14ac:dyDescent="0.3">
      <c r="A67" t="s">
        <v>122</v>
      </c>
      <c r="B67" s="2">
        <v>38309</v>
      </c>
      <c r="C67" s="3">
        <v>0.78125</v>
      </c>
      <c r="D67" t="s">
        <v>103</v>
      </c>
      <c r="E67" t="s">
        <v>27</v>
      </c>
      <c r="F67" t="s">
        <v>123</v>
      </c>
      <c r="G67" t="s">
        <v>29</v>
      </c>
      <c r="H67">
        <v>25</v>
      </c>
      <c r="I67">
        <v>0</v>
      </c>
      <c r="J67">
        <v>0</v>
      </c>
      <c r="K67">
        <v>1</v>
      </c>
      <c r="L67">
        <v>2</v>
      </c>
      <c r="M67">
        <v>1</v>
      </c>
      <c r="N67">
        <f t="shared" si="3"/>
        <v>3</v>
      </c>
      <c r="O67" t="s">
        <v>43</v>
      </c>
      <c r="P67" t="s">
        <v>37</v>
      </c>
      <c r="Q67" t="s">
        <v>38</v>
      </c>
    </row>
    <row r="68" spans="1:18" x14ac:dyDescent="0.3">
      <c r="A68" t="s">
        <v>124</v>
      </c>
      <c r="B68" s="2">
        <v>38312</v>
      </c>
      <c r="C68" s="3">
        <v>0.5</v>
      </c>
      <c r="D68" t="s">
        <v>125</v>
      </c>
      <c r="E68" t="s">
        <v>75</v>
      </c>
      <c r="F68" t="s">
        <v>126</v>
      </c>
      <c r="G68" t="s">
        <v>29</v>
      </c>
      <c r="H68">
        <v>36</v>
      </c>
      <c r="I68">
        <v>1</v>
      </c>
      <c r="J68">
        <v>0</v>
      </c>
      <c r="K68">
        <v>0</v>
      </c>
      <c r="L68">
        <v>6</v>
      </c>
      <c r="M68">
        <v>2</v>
      </c>
      <c r="N68">
        <f t="shared" si="3"/>
        <v>8</v>
      </c>
      <c r="O68" t="s">
        <v>81</v>
      </c>
      <c r="P68" t="s">
        <v>31</v>
      </c>
      <c r="Q68" t="s">
        <v>38</v>
      </c>
      <c r="R68" s="1" t="s">
        <v>127</v>
      </c>
    </row>
    <row r="69" spans="1:18" x14ac:dyDescent="0.3">
      <c r="A69" t="s">
        <v>128</v>
      </c>
      <c r="B69" s="2">
        <v>38378</v>
      </c>
      <c r="C69" s="3">
        <v>0.8569444444444444</v>
      </c>
      <c r="D69" t="s">
        <v>88</v>
      </c>
      <c r="E69" t="s">
        <v>27</v>
      </c>
      <c r="F69" t="s">
        <v>129</v>
      </c>
      <c r="G69" t="s">
        <v>29</v>
      </c>
      <c r="H69">
        <v>54</v>
      </c>
      <c r="I69">
        <v>0</v>
      </c>
      <c r="J69">
        <v>1</v>
      </c>
      <c r="K69">
        <v>0</v>
      </c>
      <c r="L69">
        <v>1</v>
      </c>
      <c r="M69">
        <v>2</v>
      </c>
      <c r="N69">
        <f t="shared" si="3"/>
        <v>3</v>
      </c>
      <c r="O69" t="s">
        <v>43</v>
      </c>
      <c r="P69" t="s">
        <v>37</v>
      </c>
      <c r="Q69" t="s">
        <v>38</v>
      </c>
    </row>
    <row r="70" spans="1:18" x14ac:dyDescent="0.3">
      <c r="A70" t="s">
        <v>130</v>
      </c>
      <c r="B70" s="2">
        <v>38396</v>
      </c>
      <c r="C70" s="3">
        <v>0.63541666666666663</v>
      </c>
      <c r="D70" t="s">
        <v>117</v>
      </c>
      <c r="E70" t="s">
        <v>27</v>
      </c>
      <c r="F70" t="s">
        <v>131</v>
      </c>
      <c r="G70" t="s">
        <v>29</v>
      </c>
      <c r="H70">
        <v>25</v>
      </c>
      <c r="I70">
        <v>1</v>
      </c>
      <c r="J70">
        <v>0</v>
      </c>
      <c r="K70">
        <v>0</v>
      </c>
      <c r="L70">
        <v>0</v>
      </c>
      <c r="M70">
        <v>2</v>
      </c>
      <c r="N70">
        <f t="shared" si="3"/>
        <v>2</v>
      </c>
      <c r="O70" t="s">
        <v>132</v>
      </c>
      <c r="P70" t="s">
        <v>31</v>
      </c>
      <c r="Q70" t="s">
        <v>38</v>
      </c>
    </row>
    <row r="71" spans="1:18" x14ac:dyDescent="0.3">
      <c r="A71" t="s">
        <v>133</v>
      </c>
      <c r="B71" s="2">
        <v>38423</v>
      </c>
      <c r="C71" s="3">
        <v>0.53541666666666665</v>
      </c>
      <c r="D71" t="s">
        <v>125</v>
      </c>
      <c r="E71" t="s">
        <v>134</v>
      </c>
      <c r="F71" t="s">
        <v>135</v>
      </c>
      <c r="G71" t="s">
        <v>29</v>
      </c>
      <c r="H71">
        <v>44</v>
      </c>
      <c r="I71">
        <v>0</v>
      </c>
      <c r="J71">
        <v>0</v>
      </c>
      <c r="K71">
        <v>1</v>
      </c>
      <c r="L71">
        <v>7</v>
      </c>
      <c r="M71">
        <v>4</v>
      </c>
      <c r="N71">
        <f t="shared" si="3"/>
        <v>11</v>
      </c>
      <c r="O71" t="s">
        <v>43</v>
      </c>
      <c r="P71" t="s">
        <v>37</v>
      </c>
      <c r="Q71" t="s">
        <v>38</v>
      </c>
    </row>
    <row r="72" spans="1:18" x14ac:dyDescent="0.3">
      <c r="A72" t="s">
        <v>136</v>
      </c>
      <c r="B72" s="2">
        <v>38432</v>
      </c>
      <c r="C72" s="3">
        <v>0.61736111111111114</v>
      </c>
      <c r="D72" t="s">
        <v>111</v>
      </c>
      <c r="E72" t="s">
        <v>46</v>
      </c>
      <c r="F72" t="s">
        <v>137</v>
      </c>
      <c r="G72" t="s">
        <v>29</v>
      </c>
      <c r="H72">
        <v>16</v>
      </c>
      <c r="I72">
        <v>0</v>
      </c>
      <c r="J72">
        <v>1</v>
      </c>
      <c r="K72">
        <v>2</v>
      </c>
      <c r="L72">
        <v>9</v>
      </c>
      <c r="M72">
        <v>6</v>
      </c>
      <c r="N72">
        <f t="shared" si="3"/>
        <v>15</v>
      </c>
      <c r="O72" t="s">
        <v>66</v>
      </c>
      <c r="P72" t="s">
        <v>37</v>
      </c>
      <c r="Q72" t="s">
        <v>38</v>
      </c>
    </row>
    <row r="73" spans="1:18" x14ac:dyDescent="0.3">
      <c r="A73" t="s">
        <v>138</v>
      </c>
      <c r="B73" s="2">
        <v>38572</v>
      </c>
      <c r="C73" s="3">
        <v>0.61111111111111105</v>
      </c>
      <c r="D73" t="s">
        <v>45</v>
      </c>
      <c r="E73" t="s">
        <v>27</v>
      </c>
      <c r="F73" t="s">
        <v>139</v>
      </c>
      <c r="G73" t="s">
        <v>29</v>
      </c>
      <c r="H73">
        <v>35</v>
      </c>
      <c r="I73">
        <v>0</v>
      </c>
      <c r="J73">
        <v>0</v>
      </c>
      <c r="K73">
        <v>1</v>
      </c>
      <c r="L73">
        <v>3</v>
      </c>
      <c r="M73">
        <v>3</v>
      </c>
      <c r="N73">
        <f t="shared" si="3"/>
        <v>6</v>
      </c>
      <c r="O73" t="s">
        <v>140</v>
      </c>
      <c r="P73" t="s">
        <v>82</v>
      </c>
      <c r="Q73" t="s">
        <v>38</v>
      </c>
    </row>
    <row r="74" spans="1:18" x14ac:dyDescent="0.3">
      <c r="A74" t="s">
        <v>141</v>
      </c>
      <c r="B74" s="2">
        <v>38632</v>
      </c>
      <c r="C74" s="3">
        <v>0.42569444444444443</v>
      </c>
      <c r="D74" t="s">
        <v>85</v>
      </c>
      <c r="E74" t="s">
        <v>75</v>
      </c>
      <c r="F74" t="s">
        <v>142</v>
      </c>
      <c r="G74" t="s">
        <v>29</v>
      </c>
      <c r="H74">
        <v>45</v>
      </c>
      <c r="I74">
        <v>0</v>
      </c>
      <c r="J74">
        <v>0</v>
      </c>
      <c r="K74">
        <v>1</v>
      </c>
      <c r="L74">
        <v>2</v>
      </c>
      <c r="M74">
        <v>0</v>
      </c>
      <c r="N74">
        <f t="shared" si="3"/>
        <v>2</v>
      </c>
      <c r="O74" t="s">
        <v>66</v>
      </c>
      <c r="P74" t="s">
        <v>37</v>
      </c>
      <c r="Q74" t="s">
        <v>38</v>
      </c>
    </row>
    <row r="75" spans="1:18" x14ac:dyDescent="0.3">
      <c r="A75" t="s">
        <v>143</v>
      </c>
      <c r="B75" s="2">
        <v>38664</v>
      </c>
      <c r="C75" s="3">
        <v>0.59305555555555556</v>
      </c>
      <c r="D75" t="s">
        <v>144</v>
      </c>
      <c r="E75" t="s">
        <v>46</v>
      </c>
      <c r="F75" t="s">
        <v>145</v>
      </c>
      <c r="G75" t="s">
        <v>29</v>
      </c>
      <c r="H75">
        <v>14</v>
      </c>
      <c r="I75">
        <v>0</v>
      </c>
      <c r="J75">
        <v>0</v>
      </c>
      <c r="K75">
        <v>1</v>
      </c>
      <c r="L75">
        <v>1</v>
      </c>
      <c r="M75">
        <v>2</v>
      </c>
      <c r="N75">
        <f t="shared" si="3"/>
        <v>3</v>
      </c>
      <c r="O75" t="s">
        <v>56</v>
      </c>
      <c r="P75" t="s">
        <v>31</v>
      </c>
      <c r="Q75" t="s">
        <v>38</v>
      </c>
      <c r="R75" s="1" t="s">
        <v>146</v>
      </c>
    </row>
    <row r="76" spans="1:18" x14ac:dyDescent="0.3">
      <c r="A76" t="s">
        <v>147</v>
      </c>
      <c r="B76" s="2">
        <v>38676</v>
      </c>
      <c r="C76" s="3">
        <v>0.5</v>
      </c>
      <c r="D76" t="s">
        <v>148</v>
      </c>
      <c r="E76" t="s">
        <v>27</v>
      </c>
      <c r="F76" t="s">
        <v>149</v>
      </c>
      <c r="G76" t="s">
        <v>29</v>
      </c>
      <c r="H76">
        <v>20</v>
      </c>
      <c r="I76">
        <v>1</v>
      </c>
      <c r="J76">
        <v>0</v>
      </c>
      <c r="K76">
        <v>1</v>
      </c>
      <c r="L76">
        <v>0</v>
      </c>
      <c r="M76">
        <v>6</v>
      </c>
      <c r="N76">
        <f t="shared" si="3"/>
        <v>6</v>
      </c>
      <c r="O76" t="s">
        <v>113</v>
      </c>
      <c r="P76" t="s">
        <v>31</v>
      </c>
      <c r="Q76" t="s">
        <v>32</v>
      </c>
    </row>
    <row r="77" spans="1:18" x14ac:dyDescent="0.3">
      <c r="A77" t="s">
        <v>150</v>
      </c>
      <c r="B77" s="2">
        <v>38678</v>
      </c>
      <c r="C77" s="3">
        <v>0.25694444444444448</v>
      </c>
      <c r="D77" t="s">
        <v>151</v>
      </c>
      <c r="E77" t="s">
        <v>27</v>
      </c>
      <c r="F77" t="s">
        <v>152</v>
      </c>
      <c r="G77" t="s">
        <v>29</v>
      </c>
      <c r="H77" t="s">
        <v>152</v>
      </c>
      <c r="I77">
        <v>1</v>
      </c>
      <c r="J77">
        <v>0</v>
      </c>
      <c r="K77">
        <v>0</v>
      </c>
      <c r="L77">
        <v>1</v>
      </c>
      <c r="M77">
        <v>2</v>
      </c>
      <c r="N77">
        <f t="shared" si="3"/>
        <v>3</v>
      </c>
      <c r="O77" t="s">
        <v>81</v>
      </c>
      <c r="P77" t="s">
        <v>153</v>
      </c>
      <c r="Q77" t="s">
        <v>38</v>
      </c>
    </row>
    <row r="78" spans="1:18" x14ac:dyDescent="0.3">
      <c r="A78" t="s">
        <v>154</v>
      </c>
      <c r="B78" s="2">
        <v>38747</v>
      </c>
      <c r="C78" s="3">
        <v>0.80208333333333337</v>
      </c>
      <c r="D78" t="s">
        <v>45</v>
      </c>
      <c r="E78" t="s">
        <v>68</v>
      </c>
      <c r="F78" t="s">
        <v>155</v>
      </c>
      <c r="G78" t="s">
        <v>55</v>
      </c>
      <c r="H78">
        <v>44</v>
      </c>
      <c r="I78">
        <v>0</v>
      </c>
      <c r="J78">
        <v>0</v>
      </c>
      <c r="K78">
        <v>1</v>
      </c>
      <c r="L78">
        <v>6</v>
      </c>
      <c r="M78">
        <v>0</v>
      </c>
      <c r="N78">
        <f t="shared" si="3"/>
        <v>6</v>
      </c>
      <c r="O78" t="s">
        <v>43</v>
      </c>
      <c r="P78" t="s">
        <v>37</v>
      </c>
      <c r="Q78" t="s">
        <v>38</v>
      </c>
    </row>
    <row r="79" spans="1:18" x14ac:dyDescent="0.3">
      <c r="A79" t="s">
        <v>156</v>
      </c>
      <c r="B79" s="2">
        <v>38790</v>
      </c>
      <c r="C79" s="3">
        <v>0.375</v>
      </c>
      <c r="D79" t="s">
        <v>157</v>
      </c>
      <c r="E79" t="s">
        <v>46</v>
      </c>
      <c r="F79" t="s">
        <v>158</v>
      </c>
      <c r="G79" t="s">
        <v>29</v>
      </c>
      <c r="H79">
        <v>14</v>
      </c>
      <c r="I79">
        <v>0</v>
      </c>
      <c r="J79">
        <v>0</v>
      </c>
      <c r="K79">
        <v>1</v>
      </c>
      <c r="L79">
        <v>0</v>
      </c>
      <c r="M79">
        <v>2</v>
      </c>
      <c r="N79">
        <f t="shared" si="3"/>
        <v>2</v>
      </c>
      <c r="O79" t="s">
        <v>56</v>
      </c>
      <c r="P79" t="s">
        <v>31</v>
      </c>
      <c r="Q79" t="s">
        <v>38</v>
      </c>
    </row>
    <row r="80" spans="1:18" x14ac:dyDescent="0.3">
      <c r="A80" t="s">
        <v>159</v>
      </c>
      <c r="B80" s="2">
        <v>38801</v>
      </c>
      <c r="C80" s="3">
        <v>0.29375000000000001</v>
      </c>
      <c r="D80" t="s">
        <v>148</v>
      </c>
      <c r="E80" t="s">
        <v>160</v>
      </c>
      <c r="F80" t="s">
        <v>161</v>
      </c>
      <c r="G80" t="s">
        <v>29</v>
      </c>
      <c r="H80">
        <v>28</v>
      </c>
      <c r="I80">
        <v>1</v>
      </c>
      <c r="J80">
        <v>1</v>
      </c>
      <c r="K80">
        <v>1</v>
      </c>
      <c r="L80">
        <v>6</v>
      </c>
      <c r="M80">
        <v>2</v>
      </c>
      <c r="N80">
        <f t="shared" si="3"/>
        <v>8</v>
      </c>
      <c r="O80" t="s">
        <v>36</v>
      </c>
      <c r="P80" t="s">
        <v>37</v>
      </c>
      <c r="Q80" t="s">
        <v>38</v>
      </c>
    </row>
    <row r="81" spans="1:18" x14ac:dyDescent="0.3">
      <c r="A81" t="s">
        <v>162</v>
      </c>
      <c r="B81" s="2">
        <v>38893</v>
      </c>
      <c r="C81" s="3">
        <v>0.62708333333333333</v>
      </c>
      <c r="D81" t="s">
        <v>163</v>
      </c>
      <c r="E81" t="s">
        <v>27</v>
      </c>
      <c r="F81" t="s">
        <v>164</v>
      </c>
      <c r="G81" t="s">
        <v>29</v>
      </c>
      <c r="H81">
        <v>22</v>
      </c>
      <c r="I81">
        <v>0</v>
      </c>
      <c r="J81">
        <v>0</v>
      </c>
      <c r="K81">
        <v>1</v>
      </c>
      <c r="L81">
        <v>1</v>
      </c>
      <c r="M81">
        <v>5</v>
      </c>
      <c r="N81">
        <f t="shared" si="3"/>
        <v>6</v>
      </c>
      <c r="O81" t="s">
        <v>109</v>
      </c>
      <c r="P81" t="s">
        <v>71</v>
      </c>
      <c r="Q81" t="s">
        <v>38</v>
      </c>
    </row>
    <row r="82" spans="1:18" x14ac:dyDescent="0.3">
      <c r="A82" t="s">
        <v>165</v>
      </c>
      <c r="B82" s="2">
        <v>38926</v>
      </c>
      <c r="C82" s="3">
        <v>0.66666666666666663</v>
      </c>
      <c r="D82" t="s">
        <v>148</v>
      </c>
      <c r="E82" t="s">
        <v>134</v>
      </c>
      <c r="F82" t="s">
        <v>166</v>
      </c>
      <c r="G82" t="s">
        <v>29</v>
      </c>
      <c r="H82">
        <v>30</v>
      </c>
      <c r="I82">
        <v>0</v>
      </c>
      <c r="J82">
        <v>0</v>
      </c>
      <c r="K82">
        <v>2</v>
      </c>
      <c r="L82">
        <v>1</v>
      </c>
      <c r="M82">
        <v>5</v>
      </c>
      <c r="N82">
        <f t="shared" si="3"/>
        <v>6</v>
      </c>
      <c r="O82" t="s">
        <v>48</v>
      </c>
      <c r="P82" t="s">
        <v>31</v>
      </c>
      <c r="Q82" t="s">
        <v>32</v>
      </c>
    </row>
    <row r="83" spans="1:18" x14ac:dyDescent="0.3">
      <c r="A83" t="s">
        <v>167</v>
      </c>
      <c r="B83" s="2">
        <v>38953</v>
      </c>
      <c r="C83" s="3">
        <v>0.57986111111111105</v>
      </c>
      <c r="D83" t="s">
        <v>168</v>
      </c>
      <c r="E83" t="s">
        <v>46</v>
      </c>
      <c r="F83" t="s">
        <v>169</v>
      </c>
      <c r="G83" t="s">
        <v>29</v>
      </c>
      <c r="H83">
        <v>26</v>
      </c>
      <c r="I83">
        <v>0</v>
      </c>
      <c r="J83">
        <v>0</v>
      </c>
      <c r="K83">
        <v>1</v>
      </c>
      <c r="L83">
        <v>2</v>
      </c>
      <c r="M83">
        <v>2</v>
      </c>
      <c r="N83">
        <f t="shared" si="3"/>
        <v>4</v>
      </c>
      <c r="O83" t="s">
        <v>170</v>
      </c>
      <c r="P83" t="s">
        <v>31</v>
      </c>
      <c r="Q83" t="s">
        <v>38</v>
      </c>
    </row>
    <row r="84" spans="1:18" x14ac:dyDescent="0.3">
      <c r="A84" t="s">
        <v>171</v>
      </c>
      <c r="B84" s="2">
        <v>38959</v>
      </c>
      <c r="C84" s="3">
        <v>0.54166666666666663</v>
      </c>
      <c r="D84" t="s">
        <v>172</v>
      </c>
      <c r="E84" t="s">
        <v>46</v>
      </c>
      <c r="F84" t="s">
        <v>173</v>
      </c>
      <c r="G84" t="s">
        <v>29</v>
      </c>
      <c r="H84">
        <v>19</v>
      </c>
      <c r="I84">
        <v>2</v>
      </c>
      <c r="J84">
        <v>1</v>
      </c>
      <c r="K84">
        <v>0</v>
      </c>
      <c r="L84">
        <v>1</v>
      </c>
      <c r="M84">
        <v>2</v>
      </c>
      <c r="N84">
        <f t="shared" si="3"/>
        <v>3</v>
      </c>
      <c r="O84" t="s">
        <v>174</v>
      </c>
      <c r="P84" t="s">
        <v>31</v>
      </c>
      <c r="Q84" t="s">
        <v>38</v>
      </c>
      <c r="R84" s="1" t="s">
        <v>175</v>
      </c>
    </row>
    <row r="85" spans="1:18" x14ac:dyDescent="0.3">
      <c r="A85" t="s">
        <v>176</v>
      </c>
      <c r="B85" s="2">
        <v>38989</v>
      </c>
      <c r="C85" s="3">
        <v>0.33333333333333331</v>
      </c>
      <c r="D85" t="s">
        <v>125</v>
      </c>
      <c r="E85" t="s">
        <v>46</v>
      </c>
      <c r="F85" t="s">
        <v>177</v>
      </c>
      <c r="G85" t="s">
        <v>29</v>
      </c>
      <c r="H85">
        <v>15</v>
      </c>
      <c r="I85">
        <v>1</v>
      </c>
      <c r="J85">
        <v>0</v>
      </c>
      <c r="K85">
        <v>1</v>
      </c>
      <c r="L85">
        <v>1</v>
      </c>
      <c r="M85">
        <v>0</v>
      </c>
      <c r="N85">
        <f t="shared" si="3"/>
        <v>1</v>
      </c>
      <c r="O85" t="s">
        <v>56</v>
      </c>
      <c r="P85" t="s">
        <v>31</v>
      </c>
      <c r="Q85" t="s">
        <v>38</v>
      </c>
    </row>
    <row r="86" spans="1:18" x14ac:dyDescent="0.3">
      <c r="A86" t="s">
        <v>178</v>
      </c>
      <c r="B86" s="2">
        <v>38992</v>
      </c>
      <c r="C86" s="3">
        <v>0.4375</v>
      </c>
      <c r="D86" t="s">
        <v>85</v>
      </c>
      <c r="E86" t="s">
        <v>46</v>
      </c>
      <c r="F86" t="s">
        <v>179</v>
      </c>
      <c r="G86" t="s">
        <v>29</v>
      </c>
      <c r="H86">
        <v>32</v>
      </c>
      <c r="I86">
        <v>1</v>
      </c>
      <c r="J86">
        <v>1</v>
      </c>
      <c r="K86">
        <v>1</v>
      </c>
      <c r="L86">
        <v>5</v>
      </c>
      <c r="M86">
        <v>5</v>
      </c>
      <c r="N86">
        <f t="shared" si="3"/>
        <v>10</v>
      </c>
      <c r="O86" t="s">
        <v>36</v>
      </c>
      <c r="P86" t="s">
        <v>37</v>
      </c>
      <c r="Q86" t="s">
        <v>38</v>
      </c>
      <c r="R86" s="1" t="s">
        <v>180</v>
      </c>
    </row>
    <row r="87" spans="1:18" x14ac:dyDescent="0.3">
      <c r="A87" t="s">
        <v>181</v>
      </c>
      <c r="B87" s="2">
        <v>38999</v>
      </c>
      <c r="C87" s="3">
        <v>0.31944444444444448</v>
      </c>
      <c r="D87" t="s">
        <v>93</v>
      </c>
      <c r="E87" t="s">
        <v>46</v>
      </c>
      <c r="F87" t="s">
        <v>182</v>
      </c>
      <c r="G87" t="s">
        <v>29</v>
      </c>
      <c r="H87">
        <v>13</v>
      </c>
      <c r="I87">
        <v>1</v>
      </c>
      <c r="J87">
        <v>0</v>
      </c>
      <c r="K87">
        <v>1</v>
      </c>
      <c r="L87">
        <v>0</v>
      </c>
      <c r="M87">
        <v>0</v>
      </c>
      <c r="N87">
        <f t="shared" si="3"/>
        <v>0</v>
      </c>
      <c r="O87" t="s">
        <v>113</v>
      </c>
      <c r="P87" t="s">
        <v>31</v>
      </c>
      <c r="Q87" t="s">
        <v>32</v>
      </c>
    </row>
    <row r="88" spans="1:18" x14ac:dyDescent="0.3">
      <c r="A88" t="s">
        <v>183</v>
      </c>
      <c r="B88" s="2">
        <v>39125</v>
      </c>
      <c r="C88" s="3">
        <v>0.78125</v>
      </c>
      <c r="D88" t="s">
        <v>184</v>
      </c>
      <c r="E88" t="s">
        <v>27</v>
      </c>
      <c r="F88" t="s">
        <v>185</v>
      </c>
      <c r="G88" t="s">
        <v>29</v>
      </c>
      <c r="H88">
        <v>18</v>
      </c>
      <c r="I88">
        <v>0</v>
      </c>
      <c r="J88">
        <v>1</v>
      </c>
      <c r="K88">
        <v>1</v>
      </c>
      <c r="L88">
        <v>5</v>
      </c>
      <c r="M88">
        <v>4</v>
      </c>
      <c r="N88">
        <f t="shared" si="3"/>
        <v>9</v>
      </c>
      <c r="O88" t="s">
        <v>109</v>
      </c>
      <c r="P88" t="s">
        <v>71</v>
      </c>
      <c r="Q88" t="s">
        <v>38</v>
      </c>
    </row>
    <row r="89" spans="1:18" x14ac:dyDescent="0.3">
      <c r="A89" t="s">
        <v>186</v>
      </c>
      <c r="B89" s="2">
        <v>39125</v>
      </c>
      <c r="C89" s="3">
        <v>0.83333333333333337</v>
      </c>
      <c r="D89" t="s">
        <v>85</v>
      </c>
      <c r="E89" t="s">
        <v>27</v>
      </c>
      <c r="F89" t="s">
        <v>187</v>
      </c>
      <c r="G89" t="s">
        <v>29</v>
      </c>
      <c r="H89">
        <v>44</v>
      </c>
      <c r="I89">
        <v>1</v>
      </c>
      <c r="J89">
        <v>0</v>
      </c>
      <c r="K89">
        <v>1</v>
      </c>
      <c r="L89">
        <v>3</v>
      </c>
      <c r="M89">
        <v>1</v>
      </c>
      <c r="N89">
        <f t="shared" si="3"/>
        <v>4</v>
      </c>
      <c r="O89" t="s">
        <v>66</v>
      </c>
      <c r="P89" t="s">
        <v>37</v>
      </c>
      <c r="Q89" t="s">
        <v>38</v>
      </c>
    </row>
    <row r="90" spans="1:18" x14ac:dyDescent="0.3">
      <c r="A90" t="s">
        <v>188</v>
      </c>
      <c r="B90" s="2">
        <v>39146</v>
      </c>
      <c r="C90" s="3">
        <v>0.375</v>
      </c>
      <c r="D90" t="s">
        <v>45</v>
      </c>
      <c r="E90" t="s">
        <v>27</v>
      </c>
      <c r="F90" t="s">
        <v>189</v>
      </c>
      <c r="G90" t="s">
        <v>29</v>
      </c>
      <c r="H90">
        <v>68</v>
      </c>
      <c r="I90">
        <v>0</v>
      </c>
      <c r="J90">
        <v>0</v>
      </c>
      <c r="K90">
        <v>1</v>
      </c>
      <c r="L90">
        <v>0</v>
      </c>
      <c r="M90">
        <v>3</v>
      </c>
      <c r="N90">
        <f t="shared" si="3"/>
        <v>3</v>
      </c>
      <c r="O90" t="s">
        <v>43</v>
      </c>
      <c r="P90" t="s">
        <v>37</v>
      </c>
      <c r="Q90" t="s">
        <v>38</v>
      </c>
    </row>
    <row r="91" spans="1:18" x14ac:dyDescent="0.3">
      <c r="A91" t="s">
        <v>190</v>
      </c>
      <c r="B91" s="2">
        <v>39188</v>
      </c>
      <c r="C91" s="3">
        <v>0.30208333333333331</v>
      </c>
      <c r="D91" t="s">
        <v>61</v>
      </c>
      <c r="E91" t="s">
        <v>46</v>
      </c>
      <c r="F91" t="s">
        <v>191</v>
      </c>
      <c r="G91" t="s">
        <v>29</v>
      </c>
      <c r="H91">
        <v>23</v>
      </c>
      <c r="I91">
        <v>0</v>
      </c>
      <c r="J91">
        <v>0</v>
      </c>
      <c r="K91">
        <v>2</v>
      </c>
      <c r="L91">
        <v>32</v>
      </c>
      <c r="M91">
        <v>17</v>
      </c>
      <c r="N91">
        <f t="shared" si="3"/>
        <v>49</v>
      </c>
      <c r="O91" t="s">
        <v>36</v>
      </c>
      <c r="P91" t="s">
        <v>37</v>
      </c>
      <c r="Q91" t="s">
        <v>38</v>
      </c>
    </row>
    <row r="92" spans="1:18" x14ac:dyDescent="0.3">
      <c r="A92" t="s">
        <v>192</v>
      </c>
      <c r="B92" s="2">
        <v>39201</v>
      </c>
      <c r="C92" s="3">
        <v>0.64236111111111105</v>
      </c>
      <c r="D92" t="s">
        <v>93</v>
      </c>
      <c r="E92" t="s">
        <v>27</v>
      </c>
      <c r="F92" t="s">
        <v>193</v>
      </c>
      <c r="G92" t="s">
        <v>29</v>
      </c>
      <c r="H92">
        <v>51</v>
      </c>
      <c r="I92">
        <v>1</v>
      </c>
      <c r="J92">
        <v>0</v>
      </c>
      <c r="K92">
        <v>0</v>
      </c>
      <c r="L92">
        <v>2</v>
      </c>
      <c r="M92">
        <v>8</v>
      </c>
      <c r="N92">
        <f t="shared" si="3"/>
        <v>10</v>
      </c>
      <c r="O92" t="s">
        <v>109</v>
      </c>
      <c r="P92" t="s">
        <v>71</v>
      </c>
      <c r="Q92" t="s">
        <v>38</v>
      </c>
    </row>
    <row r="93" spans="1:18" x14ac:dyDescent="0.3">
      <c r="A93" t="s">
        <v>194</v>
      </c>
      <c r="B93" s="2">
        <v>39221</v>
      </c>
      <c r="C93" s="3">
        <v>0.95833333333333337</v>
      </c>
      <c r="D93" t="s">
        <v>195</v>
      </c>
      <c r="E93" t="s">
        <v>68</v>
      </c>
      <c r="F93" t="s">
        <v>196</v>
      </c>
      <c r="G93" t="s">
        <v>29</v>
      </c>
      <c r="H93">
        <v>36</v>
      </c>
      <c r="I93">
        <v>2</v>
      </c>
      <c r="J93">
        <v>0</v>
      </c>
      <c r="K93">
        <v>0</v>
      </c>
      <c r="L93">
        <v>3</v>
      </c>
      <c r="M93">
        <v>3</v>
      </c>
      <c r="N93">
        <f t="shared" si="3"/>
        <v>6</v>
      </c>
      <c r="O93" t="s">
        <v>36</v>
      </c>
      <c r="P93" t="s">
        <v>37</v>
      </c>
      <c r="Q93" t="s">
        <v>38</v>
      </c>
    </row>
    <row r="94" spans="1:18" x14ac:dyDescent="0.3">
      <c r="A94" t="s">
        <v>197</v>
      </c>
      <c r="B94" s="2">
        <v>39302</v>
      </c>
      <c r="C94" s="3">
        <v>0.63541666666666663</v>
      </c>
      <c r="D94" t="s">
        <v>88</v>
      </c>
      <c r="E94" t="s">
        <v>27</v>
      </c>
      <c r="F94" t="s">
        <v>198</v>
      </c>
      <c r="G94" t="s">
        <v>29</v>
      </c>
      <c r="H94">
        <v>43</v>
      </c>
      <c r="I94">
        <v>2</v>
      </c>
      <c r="J94">
        <v>0</v>
      </c>
      <c r="K94">
        <v>2</v>
      </c>
      <c r="L94">
        <v>2</v>
      </c>
      <c r="M94">
        <v>0</v>
      </c>
      <c r="N94">
        <f t="shared" si="3"/>
        <v>2</v>
      </c>
      <c r="O94" t="s">
        <v>81</v>
      </c>
      <c r="P94" t="s">
        <v>82</v>
      </c>
      <c r="Q94" t="s">
        <v>38</v>
      </c>
    </row>
    <row r="95" spans="1:18" x14ac:dyDescent="0.3">
      <c r="A95" t="s">
        <v>199</v>
      </c>
      <c r="B95" s="2">
        <v>39324</v>
      </c>
      <c r="C95" s="3">
        <v>0.3263888888888889</v>
      </c>
      <c r="D95" t="s">
        <v>117</v>
      </c>
      <c r="E95" t="s">
        <v>27</v>
      </c>
      <c r="F95" t="s">
        <v>200</v>
      </c>
      <c r="G95" t="s">
        <v>29</v>
      </c>
      <c r="H95">
        <v>44</v>
      </c>
      <c r="I95">
        <v>0</v>
      </c>
      <c r="J95">
        <v>0</v>
      </c>
      <c r="K95">
        <v>1</v>
      </c>
      <c r="L95">
        <v>1</v>
      </c>
      <c r="M95">
        <v>2</v>
      </c>
      <c r="N95">
        <f t="shared" si="3"/>
        <v>3</v>
      </c>
      <c r="O95" t="s">
        <v>81</v>
      </c>
      <c r="P95" t="s">
        <v>82</v>
      </c>
      <c r="Q95" t="s">
        <v>38</v>
      </c>
    </row>
    <row r="96" spans="1:18" x14ac:dyDescent="0.3">
      <c r="A96" t="s">
        <v>201</v>
      </c>
      <c r="B96" s="2">
        <v>39359</v>
      </c>
      <c r="C96" s="3">
        <v>0.58333333333333337</v>
      </c>
      <c r="D96" t="s">
        <v>202</v>
      </c>
      <c r="E96" t="s">
        <v>27</v>
      </c>
      <c r="F96" t="s">
        <v>203</v>
      </c>
      <c r="G96" t="s">
        <v>29</v>
      </c>
      <c r="H96">
        <v>63</v>
      </c>
      <c r="I96">
        <v>0</v>
      </c>
      <c r="J96">
        <v>0</v>
      </c>
      <c r="K96">
        <v>1</v>
      </c>
      <c r="L96">
        <v>2</v>
      </c>
      <c r="M96">
        <v>3</v>
      </c>
      <c r="N96">
        <f t="shared" si="3"/>
        <v>5</v>
      </c>
      <c r="O96" t="s">
        <v>109</v>
      </c>
      <c r="P96" t="s">
        <v>71</v>
      </c>
      <c r="Q96" t="s">
        <v>38</v>
      </c>
    </row>
    <row r="97" spans="1:18" x14ac:dyDescent="0.3">
      <c r="A97" t="s">
        <v>204</v>
      </c>
      <c r="B97" s="2">
        <v>39362</v>
      </c>
      <c r="C97" s="3">
        <v>0.11458333333333333</v>
      </c>
      <c r="D97" t="s">
        <v>125</v>
      </c>
      <c r="E97" t="s">
        <v>160</v>
      </c>
      <c r="F97" t="s">
        <v>205</v>
      </c>
      <c r="G97" t="s">
        <v>29</v>
      </c>
      <c r="H97">
        <v>20</v>
      </c>
      <c r="I97">
        <v>1</v>
      </c>
      <c r="J97">
        <v>0</v>
      </c>
      <c r="K97">
        <v>0</v>
      </c>
      <c r="L97">
        <v>6</v>
      </c>
      <c r="M97">
        <v>1</v>
      </c>
      <c r="N97">
        <f t="shared" si="3"/>
        <v>7</v>
      </c>
      <c r="O97" t="s">
        <v>66</v>
      </c>
      <c r="P97" t="s">
        <v>37</v>
      </c>
      <c r="Q97" t="s">
        <v>38</v>
      </c>
    </row>
    <row r="98" spans="1:18" x14ac:dyDescent="0.3">
      <c r="A98" t="s">
        <v>206</v>
      </c>
      <c r="B98" s="2">
        <v>39363</v>
      </c>
      <c r="C98" s="3">
        <v>0.3125</v>
      </c>
      <c r="D98" t="s">
        <v>45</v>
      </c>
      <c r="E98" t="s">
        <v>27</v>
      </c>
      <c r="F98" t="s">
        <v>207</v>
      </c>
      <c r="G98" t="s">
        <v>29</v>
      </c>
      <c r="H98">
        <v>29</v>
      </c>
      <c r="I98">
        <v>0</v>
      </c>
      <c r="J98">
        <v>0</v>
      </c>
      <c r="K98">
        <v>1</v>
      </c>
      <c r="L98">
        <v>1</v>
      </c>
      <c r="M98">
        <v>2</v>
      </c>
      <c r="N98">
        <f t="shared" si="3"/>
        <v>3</v>
      </c>
      <c r="O98" t="s">
        <v>43</v>
      </c>
      <c r="P98" t="s">
        <v>37</v>
      </c>
      <c r="Q98" t="s">
        <v>38</v>
      </c>
    </row>
    <row r="99" spans="1:18" x14ac:dyDescent="0.3">
      <c r="A99" t="s">
        <v>208</v>
      </c>
      <c r="B99" s="2">
        <v>39365</v>
      </c>
      <c r="C99" s="3">
        <v>0.54305555555555551</v>
      </c>
      <c r="D99" t="s">
        <v>88</v>
      </c>
      <c r="E99" t="s">
        <v>46</v>
      </c>
      <c r="F99" t="s">
        <v>209</v>
      </c>
      <c r="G99" t="s">
        <v>29</v>
      </c>
      <c r="H99">
        <v>14</v>
      </c>
      <c r="I99">
        <v>0</v>
      </c>
      <c r="J99">
        <v>0</v>
      </c>
      <c r="K99">
        <v>2</v>
      </c>
      <c r="L99">
        <v>0</v>
      </c>
      <c r="M99">
        <v>4</v>
      </c>
      <c r="N99">
        <f t="shared" si="3"/>
        <v>4</v>
      </c>
      <c r="O99" t="s">
        <v>43</v>
      </c>
      <c r="P99" t="s">
        <v>37</v>
      </c>
      <c r="Q99" t="s">
        <v>38</v>
      </c>
      <c r="R99" s="1" t="s">
        <v>210</v>
      </c>
    </row>
    <row r="100" spans="1:18" x14ac:dyDescent="0.3">
      <c r="A100" t="s">
        <v>211</v>
      </c>
      <c r="B100" s="2">
        <v>39421</v>
      </c>
      <c r="C100" s="3">
        <v>0.5708333333333333</v>
      </c>
      <c r="D100" t="s">
        <v>212</v>
      </c>
      <c r="E100" t="s">
        <v>27</v>
      </c>
      <c r="F100" t="s">
        <v>213</v>
      </c>
      <c r="G100" t="s">
        <v>29</v>
      </c>
      <c r="H100">
        <v>19</v>
      </c>
      <c r="I100">
        <v>1</v>
      </c>
      <c r="J100">
        <v>0</v>
      </c>
      <c r="K100">
        <v>0</v>
      </c>
      <c r="L100">
        <v>8</v>
      </c>
      <c r="M100">
        <v>4</v>
      </c>
      <c r="N100">
        <f t="shared" si="3"/>
        <v>12</v>
      </c>
      <c r="O100" t="s">
        <v>43</v>
      </c>
      <c r="P100" t="s">
        <v>37</v>
      </c>
      <c r="Q100" t="s">
        <v>38</v>
      </c>
    </row>
    <row r="101" spans="1:18" x14ac:dyDescent="0.3">
      <c r="A101" t="s">
        <v>214</v>
      </c>
      <c r="B101" s="2">
        <v>39425</v>
      </c>
      <c r="C101" s="3">
        <v>2.013888888888889E-2</v>
      </c>
      <c r="D101" t="s">
        <v>163</v>
      </c>
      <c r="E101" t="s">
        <v>134</v>
      </c>
      <c r="F101" t="s">
        <v>215</v>
      </c>
      <c r="G101" t="s">
        <v>29</v>
      </c>
      <c r="H101">
        <v>24</v>
      </c>
      <c r="I101">
        <v>1</v>
      </c>
      <c r="J101">
        <v>0</v>
      </c>
      <c r="K101">
        <v>2</v>
      </c>
      <c r="L101">
        <v>4</v>
      </c>
      <c r="M101">
        <v>5</v>
      </c>
      <c r="N101">
        <f t="shared" si="3"/>
        <v>9</v>
      </c>
      <c r="O101" t="s">
        <v>216</v>
      </c>
      <c r="P101" t="s">
        <v>37</v>
      </c>
      <c r="Q101" t="s">
        <v>38</v>
      </c>
    </row>
    <row r="102" spans="1:18" x14ac:dyDescent="0.3">
      <c r="A102" t="s">
        <v>217</v>
      </c>
      <c r="B102" s="2">
        <v>39485</v>
      </c>
      <c r="C102" s="3">
        <v>0.79166666666666663</v>
      </c>
      <c r="D102" t="s">
        <v>93</v>
      </c>
      <c r="E102" t="s">
        <v>68</v>
      </c>
      <c r="F102" t="s">
        <v>218</v>
      </c>
      <c r="G102" t="s">
        <v>29</v>
      </c>
      <c r="H102">
        <v>52</v>
      </c>
      <c r="I102">
        <v>0</v>
      </c>
      <c r="J102">
        <v>0</v>
      </c>
      <c r="K102">
        <v>2</v>
      </c>
      <c r="L102">
        <v>6</v>
      </c>
      <c r="M102">
        <v>0</v>
      </c>
      <c r="N102">
        <f t="shared" si="3"/>
        <v>6</v>
      </c>
      <c r="O102" t="s">
        <v>109</v>
      </c>
      <c r="P102" t="s">
        <v>71</v>
      </c>
      <c r="Q102" t="s">
        <v>38</v>
      </c>
    </row>
    <row r="103" spans="1:18" x14ac:dyDescent="0.3">
      <c r="A103" t="s">
        <v>219</v>
      </c>
      <c r="B103" s="2">
        <v>39486</v>
      </c>
      <c r="C103" s="3">
        <v>0.3576388888888889</v>
      </c>
      <c r="D103" t="s">
        <v>202</v>
      </c>
      <c r="E103" t="s">
        <v>46</v>
      </c>
      <c r="F103" t="s">
        <v>220</v>
      </c>
      <c r="G103" t="s">
        <v>55</v>
      </c>
      <c r="H103">
        <v>23</v>
      </c>
      <c r="I103">
        <v>0</v>
      </c>
      <c r="J103">
        <v>0</v>
      </c>
      <c r="K103">
        <v>1</v>
      </c>
      <c r="L103">
        <v>2</v>
      </c>
      <c r="M103">
        <v>0</v>
      </c>
      <c r="N103">
        <f t="shared" si="3"/>
        <v>2</v>
      </c>
      <c r="O103" t="s">
        <v>43</v>
      </c>
      <c r="P103" t="s">
        <v>37</v>
      </c>
      <c r="Q103" t="s">
        <v>38</v>
      </c>
    </row>
    <row r="104" spans="1:18" x14ac:dyDescent="0.3">
      <c r="A104" t="s">
        <v>221</v>
      </c>
      <c r="B104" s="2">
        <v>39492</v>
      </c>
      <c r="C104" s="3">
        <v>0.625</v>
      </c>
      <c r="D104" t="s">
        <v>41</v>
      </c>
      <c r="E104" t="s">
        <v>46</v>
      </c>
      <c r="F104" t="s">
        <v>222</v>
      </c>
      <c r="G104" t="s">
        <v>29</v>
      </c>
      <c r="H104">
        <v>27</v>
      </c>
      <c r="I104">
        <v>0</v>
      </c>
      <c r="J104">
        <v>1</v>
      </c>
      <c r="K104">
        <v>3</v>
      </c>
      <c r="L104">
        <v>5</v>
      </c>
      <c r="M104">
        <v>16</v>
      </c>
      <c r="N104">
        <f t="shared" si="3"/>
        <v>21</v>
      </c>
      <c r="O104" t="s">
        <v>43</v>
      </c>
      <c r="P104" t="s">
        <v>37</v>
      </c>
      <c r="Q104" t="s">
        <v>38</v>
      </c>
    </row>
    <row r="105" spans="1:18" x14ac:dyDescent="0.3">
      <c r="A105" t="s">
        <v>223</v>
      </c>
      <c r="B105" s="2">
        <v>39510</v>
      </c>
      <c r="C105" s="3">
        <v>0.51041666666666663</v>
      </c>
      <c r="D105" t="s">
        <v>103</v>
      </c>
      <c r="E105" t="s">
        <v>27</v>
      </c>
      <c r="F105" t="s">
        <v>224</v>
      </c>
      <c r="G105" t="s">
        <v>29</v>
      </c>
      <c r="H105">
        <v>60</v>
      </c>
      <c r="I105">
        <v>0</v>
      </c>
      <c r="J105">
        <v>0</v>
      </c>
      <c r="K105">
        <v>1</v>
      </c>
      <c r="L105">
        <v>1</v>
      </c>
      <c r="M105">
        <v>4</v>
      </c>
      <c r="N105">
        <f t="shared" si="3"/>
        <v>5</v>
      </c>
      <c r="O105" t="s">
        <v>43</v>
      </c>
      <c r="P105" t="s">
        <v>37</v>
      </c>
      <c r="Q105" t="s">
        <v>38</v>
      </c>
      <c r="R105" s="1" t="s">
        <v>225</v>
      </c>
    </row>
    <row r="106" spans="1:18" x14ac:dyDescent="0.3">
      <c r="A106" t="s">
        <v>226</v>
      </c>
      <c r="B106" s="2">
        <v>39593</v>
      </c>
      <c r="C106" s="3">
        <v>0.10069444444444443</v>
      </c>
      <c r="D106" t="s">
        <v>157</v>
      </c>
      <c r="E106" t="s">
        <v>27</v>
      </c>
      <c r="F106" t="s">
        <v>227</v>
      </c>
      <c r="G106" t="s">
        <v>29</v>
      </c>
      <c r="H106">
        <v>30</v>
      </c>
      <c r="I106">
        <v>0</v>
      </c>
      <c r="J106">
        <v>0</v>
      </c>
      <c r="K106">
        <v>1</v>
      </c>
      <c r="L106">
        <v>2</v>
      </c>
      <c r="M106">
        <v>2</v>
      </c>
      <c r="N106">
        <f t="shared" si="3"/>
        <v>4</v>
      </c>
      <c r="O106" t="s">
        <v>228</v>
      </c>
      <c r="P106" t="s">
        <v>71</v>
      </c>
      <c r="Q106" t="s">
        <v>38</v>
      </c>
      <c r="R106" s="1" t="s">
        <v>229</v>
      </c>
    </row>
    <row r="107" spans="1:18" x14ac:dyDescent="0.3">
      <c r="A107" t="s">
        <v>230</v>
      </c>
      <c r="B107" s="2">
        <v>39624</v>
      </c>
      <c r="C107" s="3">
        <v>0</v>
      </c>
      <c r="D107" t="s">
        <v>231</v>
      </c>
      <c r="E107" t="s">
        <v>27</v>
      </c>
      <c r="F107" t="s">
        <v>232</v>
      </c>
      <c r="G107" t="s">
        <v>29</v>
      </c>
      <c r="H107">
        <v>25</v>
      </c>
      <c r="I107">
        <v>0</v>
      </c>
      <c r="J107">
        <v>0</v>
      </c>
      <c r="K107">
        <v>1</v>
      </c>
      <c r="L107">
        <v>5</v>
      </c>
      <c r="M107">
        <v>1</v>
      </c>
      <c r="N107">
        <f t="shared" ref="N107:N170" si="4">L107+M107</f>
        <v>6</v>
      </c>
      <c r="O107" t="s">
        <v>43</v>
      </c>
      <c r="P107" t="s">
        <v>37</v>
      </c>
      <c r="Q107" t="s">
        <v>38</v>
      </c>
    </row>
    <row r="108" spans="1:18" x14ac:dyDescent="0.3">
      <c r="A108" t="s">
        <v>233</v>
      </c>
      <c r="B108" s="2">
        <v>39656</v>
      </c>
      <c r="C108" s="3">
        <v>0.4291666666666667</v>
      </c>
      <c r="D108" t="s">
        <v>144</v>
      </c>
      <c r="E108" t="s">
        <v>134</v>
      </c>
      <c r="F108" t="s">
        <v>234</v>
      </c>
      <c r="G108" t="s">
        <v>29</v>
      </c>
      <c r="H108">
        <v>58</v>
      </c>
      <c r="I108">
        <v>0</v>
      </c>
      <c r="J108">
        <v>1</v>
      </c>
      <c r="K108">
        <v>0</v>
      </c>
      <c r="L108">
        <v>2</v>
      </c>
      <c r="M108">
        <v>7</v>
      </c>
      <c r="N108">
        <f t="shared" si="4"/>
        <v>9</v>
      </c>
      <c r="O108" t="s">
        <v>56</v>
      </c>
      <c r="P108" t="s">
        <v>31</v>
      </c>
      <c r="Q108" t="s">
        <v>38</v>
      </c>
    </row>
    <row r="109" spans="1:18" x14ac:dyDescent="0.3">
      <c r="A109" t="s">
        <v>235</v>
      </c>
      <c r="B109" s="2">
        <v>39693</v>
      </c>
      <c r="C109" s="3">
        <v>0.59375</v>
      </c>
      <c r="D109" t="s">
        <v>148</v>
      </c>
      <c r="E109" t="s">
        <v>75</v>
      </c>
      <c r="F109" t="s">
        <v>236</v>
      </c>
      <c r="G109" t="s">
        <v>29</v>
      </c>
      <c r="H109">
        <v>28</v>
      </c>
      <c r="I109">
        <v>1</v>
      </c>
      <c r="J109">
        <v>0</v>
      </c>
      <c r="K109">
        <v>0</v>
      </c>
      <c r="L109">
        <v>6</v>
      </c>
      <c r="M109">
        <v>4</v>
      </c>
      <c r="N109">
        <f t="shared" si="4"/>
        <v>10</v>
      </c>
      <c r="O109" t="s">
        <v>81</v>
      </c>
      <c r="P109" t="s">
        <v>237</v>
      </c>
      <c r="Q109" t="s">
        <v>38</v>
      </c>
    </row>
    <row r="110" spans="1:18" x14ac:dyDescent="0.3">
      <c r="A110" t="s">
        <v>238</v>
      </c>
      <c r="B110" s="2">
        <v>39837</v>
      </c>
      <c r="C110" s="3">
        <v>0.94236111111111109</v>
      </c>
      <c r="D110" t="s">
        <v>239</v>
      </c>
      <c r="E110" t="s">
        <v>27</v>
      </c>
      <c r="F110" t="s">
        <v>240</v>
      </c>
      <c r="G110" t="s">
        <v>29</v>
      </c>
      <c r="H110">
        <v>24</v>
      </c>
      <c r="I110">
        <v>0</v>
      </c>
      <c r="J110">
        <v>0</v>
      </c>
      <c r="K110">
        <v>1</v>
      </c>
      <c r="L110">
        <v>2</v>
      </c>
      <c r="M110">
        <v>7</v>
      </c>
      <c r="N110">
        <f t="shared" si="4"/>
        <v>9</v>
      </c>
      <c r="O110" t="s">
        <v>170</v>
      </c>
      <c r="P110" t="s">
        <v>31</v>
      </c>
      <c r="Q110" t="s">
        <v>38</v>
      </c>
    </row>
    <row r="111" spans="1:18" x14ac:dyDescent="0.3">
      <c r="A111" t="s">
        <v>241</v>
      </c>
      <c r="B111" s="2">
        <v>39882</v>
      </c>
      <c r="C111" s="3">
        <v>0.66666666666666663</v>
      </c>
      <c r="D111" t="s">
        <v>79</v>
      </c>
      <c r="E111" t="s">
        <v>75</v>
      </c>
      <c r="F111" t="s">
        <v>242</v>
      </c>
      <c r="G111" t="s">
        <v>29</v>
      </c>
      <c r="H111">
        <v>28</v>
      </c>
      <c r="I111">
        <v>1</v>
      </c>
      <c r="J111">
        <v>0</v>
      </c>
      <c r="K111">
        <v>0</v>
      </c>
      <c r="L111">
        <v>10</v>
      </c>
      <c r="M111">
        <v>1</v>
      </c>
      <c r="N111">
        <f t="shared" si="4"/>
        <v>11</v>
      </c>
      <c r="O111" t="s">
        <v>66</v>
      </c>
      <c r="P111" t="s">
        <v>37</v>
      </c>
      <c r="Q111" t="s">
        <v>38</v>
      </c>
    </row>
    <row r="112" spans="1:18" x14ac:dyDescent="0.3">
      <c r="A112" t="s">
        <v>243</v>
      </c>
      <c r="B112" s="2">
        <v>39901</v>
      </c>
      <c r="C112" s="3">
        <v>0.41666666666666669</v>
      </c>
      <c r="D112" t="s">
        <v>172</v>
      </c>
      <c r="E112" t="s">
        <v>244</v>
      </c>
      <c r="F112" t="s">
        <v>245</v>
      </c>
      <c r="G112" t="s">
        <v>29</v>
      </c>
      <c r="H112">
        <v>45</v>
      </c>
      <c r="I112">
        <v>1</v>
      </c>
      <c r="J112">
        <v>1</v>
      </c>
      <c r="K112">
        <v>1</v>
      </c>
      <c r="L112">
        <v>8</v>
      </c>
      <c r="M112">
        <v>3</v>
      </c>
      <c r="N112">
        <f t="shared" si="4"/>
        <v>11</v>
      </c>
      <c r="O112" t="s">
        <v>52</v>
      </c>
      <c r="P112" t="s">
        <v>31</v>
      </c>
      <c r="Q112" t="s">
        <v>38</v>
      </c>
    </row>
    <row r="113" spans="1:18" x14ac:dyDescent="0.3">
      <c r="A113" t="s">
        <v>246</v>
      </c>
      <c r="B113" s="2">
        <v>39906</v>
      </c>
      <c r="C113" s="3">
        <v>0.4381944444444445</v>
      </c>
      <c r="D113" t="s">
        <v>117</v>
      </c>
      <c r="E113" t="s">
        <v>27</v>
      </c>
      <c r="F113" t="s">
        <v>247</v>
      </c>
      <c r="G113" t="s">
        <v>29</v>
      </c>
      <c r="H113">
        <v>41</v>
      </c>
      <c r="I113">
        <v>0</v>
      </c>
      <c r="J113">
        <v>0</v>
      </c>
      <c r="K113">
        <v>2</v>
      </c>
      <c r="L113">
        <v>13</v>
      </c>
      <c r="M113">
        <v>4</v>
      </c>
      <c r="N113">
        <f t="shared" si="4"/>
        <v>17</v>
      </c>
      <c r="O113" t="s">
        <v>43</v>
      </c>
      <c r="P113" t="s">
        <v>37</v>
      </c>
      <c r="Q113" t="s">
        <v>38</v>
      </c>
    </row>
    <row r="114" spans="1:18" x14ac:dyDescent="0.3">
      <c r="A114" t="s">
        <v>248</v>
      </c>
      <c r="B114" s="2">
        <v>39910</v>
      </c>
      <c r="C114" s="3">
        <v>0.80763888888888891</v>
      </c>
      <c r="D114" t="s">
        <v>45</v>
      </c>
      <c r="E114" t="s">
        <v>134</v>
      </c>
      <c r="F114" t="s">
        <v>249</v>
      </c>
      <c r="G114" t="s">
        <v>29</v>
      </c>
      <c r="H114">
        <v>69</v>
      </c>
      <c r="I114">
        <v>0</v>
      </c>
      <c r="J114">
        <v>0</v>
      </c>
      <c r="K114">
        <v>1</v>
      </c>
      <c r="L114">
        <v>1</v>
      </c>
      <c r="M114">
        <v>2</v>
      </c>
      <c r="N114">
        <f t="shared" si="4"/>
        <v>3</v>
      </c>
      <c r="O114" t="s">
        <v>56</v>
      </c>
      <c r="P114" t="s">
        <v>31</v>
      </c>
      <c r="Q114" t="s">
        <v>38</v>
      </c>
    </row>
    <row r="115" spans="1:18" x14ac:dyDescent="0.3">
      <c r="A115" t="s">
        <v>250</v>
      </c>
      <c r="B115" s="2">
        <v>39929</v>
      </c>
      <c r="C115" s="3">
        <v>3.9583333333333331E-2</v>
      </c>
      <c r="D115" t="s">
        <v>61</v>
      </c>
      <c r="E115" t="s">
        <v>46</v>
      </c>
      <c r="F115" t="s">
        <v>251</v>
      </c>
      <c r="G115" t="s">
        <v>29</v>
      </c>
      <c r="H115">
        <v>18</v>
      </c>
      <c r="I115">
        <v>0</v>
      </c>
      <c r="J115">
        <v>0</v>
      </c>
      <c r="K115">
        <v>3</v>
      </c>
      <c r="L115">
        <v>0</v>
      </c>
      <c r="M115">
        <v>2</v>
      </c>
      <c r="N115">
        <f t="shared" si="4"/>
        <v>2</v>
      </c>
      <c r="O115" t="s">
        <v>170</v>
      </c>
      <c r="P115" t="s">
        <v>31</v>
      </c>
      <c r="Q115" t="s">
        <v>38</v>
      </c>
      <c r="R115" s="1" t="s">
        <v>252</v>
      </c>
    </row>
    <row r="116" spans="1:18" x14ac:dyDescent="0.3">
      <c r="A116" t="s">
        <v>253</v>
      </c>
      <c r="B116" s="2">
        <v>39951</v>
      </c>
      <c r="C116" s="3">
        <v>0.375</v>
      </c>
      <c r="D116" t="s">
        <v>202</v>
      </c>
      <c r="E116" t="s">
        <v>46</v>
      </c>
      <c r="F116" t="s">
        <v>254</v>
      </c>
      <c r="G116" t="s">
        <v>29</v>
      </c>
      <c r="H116">
        <v>15</v>
      </c>
      <c r="I116">
        <v>0</v>
      </c>
      <c r="J116">
        <v>0</v>
      </c>
      <c r="K116">
        <v>1</v>
      </c>
      <c r="L116">
        <v>0</v>
      </c>
      <c r="M116">
        <v>0</v>
      </c>
      <c r="N116">
        <f t="shared" si="4"/>
        <v>0</v>
      </c>
      <c r="O116" t="s">
        <v>170</v>
      </c>
      <c r="P116" t="s">
        <v>31</v>
      </c>
      <c r="Q116" t="s">
        <v>38</v>
      </c>
    </row>
    <row r="117" spans="1:18" x14ac:dyDescent="0.3">
      <c r="A117" t="s">
        <v>255</v>
      </c>
      <c r="B117" s="2">
        <v>39965</v>
      </c>
      <c r="C117" s="3">
        <v>0.42986111111111108</v>
      </c>
      <c r="D117" t="s">
        <v>256</v>
      </c>
      <c r="E117" t="s">
        <v>68</v>
      </c>
      <c r="F117" t="s">
        <v>257</v>
      </c>
      <c r="G117" t="s">
        <v>29</v>
      </c>
      <c r="H117">
        <v>23</v>
      </c>
      <c r="I117">
        <v>2</v>
      </c>
      <c r="J117">
        <v>0</v>
      </c>
      <c r="K117">
        <v>1</v>
      </c>
      <c r="L117">
        <v>1</v>
      </c>
      <c r="M117">
        <v>1</v>
      </c>
      <c r="N117">
        <f t="shared" si="4"/>
        <v>2</v>
      </c>
      <c r="O117" t="s">
        <v>258</v>
      </c>
      <c r="P117" t="s">
        <v>31</v>
      </c>
      <c r="Q117" t="s">
        <v>38</v>
      </c>
    </row>
    <row r="118" spans="1:18" x14ac:dyDescent="0.3">
      <c r="A118" t="s">
        <v>259</v>
      </c>
      <c r="B118" s="2">
        <v>39974</v>
      </c>
      <c r="C118" s="3">
        <v>0.53611111111111109</v>
      </c>
      <c r="D118" t="s">
        <v>260</v>
      </c>
      <c r="E118" t="s">
        <v>68</v>
      </c>
      <c r="F118" t="s">
        <v>261</v>
      </c>
      <c r="G118" t="s">
        <v>29</v>
      </c>
      <c r="H118">
        <v>88</v>
      </c>
      <c r="I118">
        <v>1</v>
      </c>
      <c r="J118">
        <v>0</v>
      </c>
      <c r="K118">
        <v>0</v>
      </c>
      <c r="L118">
        <v>1</v>
      </c>
      <c r="M118">
        <v>0</v>
      </c>
      <c r="N118">
        <f t="shared" si="4"/>
        <v>1</v>
      </c>
      <c r="O118" t="s">
        <v>52</v>
      </c>
      <c r="P118" t="s">
        <v>31</v>
      </c>
      <c r="Q118" t="s">
        <v>38</v>
      </c>
      <c r="R118" s="1" t="s">
        <v>262</v>
      </c>
    </row>
    <row r="119" spans="1:18" x14ac:dyDescent="0.3">
      <c r="A119" t="s">
        <v>263</v>
      </c>
      <c r="B119" s="2">
        <v>39995</v>
      </c>
      <c r="C119" s="3">
        <v>0.4375</v>
      </c>
      <c r="D119" t="s">
        <v>45</v>
      </c>
      <c r="E119" t="s">
        <v>27</v>
      </c>
      <c r="F119" t="s">
        <v>264</v>
      </c>
      <c r="G119" t="s">
        <v>29</v>
      </c>
      <c r="H119">
        <v>30</v>
      </c>
      <c r="I119">
        <v>1</v>
      </c>
      <c r="J119">
        <v>0</v>
      </c>
      <c r="K119">
        <v>0</v>
      </c>
      <c r="L119">
        <v>1</v>
      </c>
      <c r="M119">
        <v>4</v>
      </c>
      <c r="N119">
        <f t="shared" si="4"/>
        <v>5</v>
      </c>
      <c r="O119" t="s">
        <v>48</v>
      </c>
      <c r="P119" t="s">
        <v>31</v>
      </c>
      <c r="Q119" t="s">
        <v>38</v>
      </c>
      <c r="R119" s="1" t="s">
        <v>265</v>
      </c>
    </row>
    <row r="120" spans="1:18" x14ac:dyDescent="0.3">
      <c r="A120" t="s">
        <v>266</v>
      </c>
      <c r="B120" s="2">
        <v>40019</v>
      </c>
      <c r="C120" s="3">
        <v>0.19444444444444445</v>
      </c>
      <c r="D120" t="s">
        <v>34</v>
      </c>
      <c r="E120" t="s">
        <v>27</v>
      </c>
      <c r="F120" t="s">
        <v>152</v>
      </c>
      <c r="G120" t="s">
        <v>152</v>
      </c>
      <c r="H120" t="s">
        <v>152</v>
      </c>
      <c r="I120" t="s">
        <v>152</v>
      </c>
      <c r="J120" t="s">
        <v>152</v>
      </c>
      <c r="K120" t="s">
        <v>152</v>
      </c>
      <c r="L120">
        <v>1</v>
      </c>
      <c r="M120">
        <v>2</v>
      </c>
      <c r="N120">
        <f t="shared" si="4"/>
        <v>3</v>
      </c>
      <c r="O120" t="s">
        <v>81</v>
      </c>
      <c r="P120" t="s">
        <v>153</v>
      </c>
      <c r="Q120" t="s">
        <v>38</v>
      </c>
    </row>
    <row r="121" spans="1:18" x14ac:dyDescent="0.3">
      <c r="A121" t="s">
        <v>267</v>
      </c>
      <c r="B121" s="2">
        <v>40029</v>
      </c>
      <c r="C121" s="3">
        <v>0.8305555555555556</v>
      </c>
      <c r="D121" t="s">
        <v>85</v>
      </c>
      <c r="E121" t="s">
        <v>27</v>
      </c>
      <c r="F121" t="s">
        <v>268</v>
      </c>
      <c r="G121" t="s">
        <v>29</v>
      </c>
      <c r="H121">
        <v>48</v>
      </c>
      <c r="I121">
        <v>0</v>
      </c>
      <c r="J121">
        <v>0</v>
      </c>
      <c r="K121">
        <v>3</v>
      </c>
      <c r="L121">
        <v>3</v>
      </c>
      <c r="M121">
        <v>9</v>
      </c>
      <c r="N121">
        <f t="shared" si="4"/>
        <v>12</v>
      </c>
      <c r="O121" t="s">
        <v>43</v>
      </c>
      <c r="P121" t="s">
        <v>37</v>
      </c>
      <c r="Q121" t="s">
        <v>38</v>
      </c>
    </row>
    <row r="122" spans="1:18" x14ac:dyDescent="0.3">
      <c r="A122" t="s">
        <v>269</v>
      </c>
      <c r="B122" s="2">
        <v>40067</v>
      </c>
      <c r="C122" s="3">
        <v>0.30555555555555552</v>
      </c>
      <c r="D122" t="s">
        <v>270</v>
      </c>
      <c r="E122" t="s">
        <v>75</v>
      </c>
      <c r="F122" t="s">
        <v>271</v>
      </c>
      <c r="G122" t="s">
        <v>29</v>
      </c>
      <c r="H122">
        <v>33</v>
      </c>
      <c r="I122">
        <v>0</v>
      </c>
      <c r="J122">
        <v>0</v>
      </c>
      <c r="K122">
        <v>3</v>
      </c>
      <c r="L122">
        <v>2</v>
      </c>
      <c r="M122">
        <v>0</v>
      </c>
      <c r="N122">
        <f t="shared" si="4"/>
        <v>2</v>
      </c>
      <c r="O122" t="s">
        <v>81</v>
      </c>
      <c r="P122" t="s">
        <v>82</v>
      </c>
      <c r="Q122" t="s">
        <v>38</v>
      </c>
      <c r="R122" s="1" t="s">
        <v>272</v>
      </c>
    </row>
    <row r="123" spans="1:18" x14ac:dyDescent="0.3">
      <c r="A123" t="s">
        <v>273</v>
      </c>
      <c r="B123" s="2">
        <v>40122</v>
      </c>
      <c r="C123" s="3">
        <v>0.55555555555555558</v>
      </c>
      <c r="D123" t="s">
        <v>34</v>
      </c>
      <c r="E123" t="s">
        <v>68</v>
      </c>
      <c r="F123" t="s">
        <v>274</v>
      </c>
      <c r="G123" t="s">
        <v>29</v>
      </c>
      <c r="H123">
        <v>39</v>
      </c>
      <c r="I123">
        <v>0</v>
      </c>
      <c r="J123">
        <v>0</v>
      </c>
      <c r="K123">
        <v>2</v>
      </c>
      <c r="L123">
        <v>13</v>
      </c>
      <c r="M123">
        <v>32</v>
      </c>
      <c r="N123">
        <f t="shared" si="4"/>
        <v>45</v>
      </c>
      <c r="O123" t="s">
        <v>52</v>
      </c>
      <c r="P123" t="s">
        <v>31</v>
      </c>
      <c r="Q123" t="s">
        <v>38</v>
      </c>
      <c r="R123" s="1" t="s">
        <v>275</v>
      </c>
    </row>
    <row r="124" spans="1:18" x14ac:dyDescent="0.3">
      <c r="A124" t="s">
        <v>276</v>
      </c>
      <c r="B124" s="2">
        <v>40123</v>
      </c>
      <c r="C124" s="3">
        <v>0.48888888888888887</v>
      </c>
      <c r="D124" t="s">
        <v>103</v>
      </c>
      <c r="E124" t="s">
        <v>27</v>
      </c>
      <c r="F124" t="s">
        <v>277</v>
      </c>
      <c r="G124" t="s">
        <v>29</v>
      </c>
      <c r="H124">
        <v>40</v>
      </c>
      <c r="I124">
        <v>0</v>
      </c>
      <c r="J124">
        <v>0</v>
      </c>
      <c r="K124">
        <v>1</v>
      </c>
      <c r="L124">
        <v>1</v>
      </c>
      <c r="M124">
        <v>5</v>
      </c>
      <c r="N124">
        <f t="shared" si="4"/>
        <v>6</v>
      </c>
      <c r="O124" t="s">
        <v>81</v>
      </c>
      <c r="P124" t="s">
        <v>82</v>
      </c>
      <c r="Q124" t="s">
        <v>38</v>
      </c>
    </row>
    <row r="125" spans="1:18" x14ac:dyDescent="0.3">
      <c r="A125" t="s">
        <v>278</v>
      </c>
      <c r="B125" s="2">
        <v>40124</v>
      </c>
      <c r="C125" s="3">
        <v>0.81111111111111101</v>
      </c>
      <c r="D125" t="s">
        <v>163</v>
      </c>
      <c r="E125" t="s">
        <v>27</v>
      </c>
      <c r="F125" t="s">
        <v>279</v>
      </c>
      <c r="G125" t="s">
        <v>29</v>
      </c>
      <c r="H125">
        <v>63</v>
      </c>
      <c r="I125">
        <v>0</v>
      </c>
      <c r="J125">
        <v>0</v>
      </c>
      <c r="K125">
        <v>1</v>
      </c>
      <c r="L125">
        <v>1</v>
      </c>
      <c r="M125">
        <v>3</v>
      </c>
      <c r="N125">
        <f t="shared" si="4"/>
        <v>4</v>
      </c>
      <c r="O125" t="s">
        <v>30</v>
      </c>
      <c r="P125" t="s">
        <v>31</v>
      </c>
      <c r="Q125" t="s">
        <v>32</v>
      </c>
      <c r="R125" s="1" t="s">
        <v>280</v>
      </c>
    </row>
    <row r="126" spans="1:18" x14ac:dyDescent="0.3">
      <c r="A126" t="s">
        <v>281</v>
      </c>
      <c r="B126" s="2">
        <v>40127</v>
      </c>
      <c r="C126" s="3">
        <v>0.49236111111111108</v>
      </c>
      <c r="D126" t="s">
        <v>239</v>
      </c>
      <c r="E126" t="s">
        <v>27</v>
      </c>
      <c r="F126" t="s">
        <v>282</v>
      </c>
      <c r="G126" t="s">
        <v>29</v>
      </c>
      <c r="H126">
        <v>39</v>
      </c>
      <c r="I126">
        <v>1</v>
      </c>
      <c r="J126">
        <v>1</v>
      </c>
      <c r="K126">
        <v>1</v>
      </c>
      <c r="L126">
        <v>1</v>
      </c>
      <c r="M126">
        <v>2</v>
      </c>
      <c r="N126">
        <f t="shared" si="4"/>
        <v>3</v>
      </c>
      <c r="O126" t="s">
        <v>43</v>
      </c>
      <c r="P126" t="s">
        <v>37</v>
      </c>
      <c r="Q126" t="s">
        <v>38</v>
      </c>
    </row>
    <row r="127" spans="1:18" x14ac:dyDescent="0.3">
      <c r="A127" t="s">
        <v>283</v>
      </c>
      <c r="B127" s="2">
        <v>40146</v>
      </c>
      <c r="C127" s="3">
        <v>0.34375</v>
      </c>
      <c r="D127" t="s">
        <v>148</v>
      </c>
      <c r="E127" t="s">
        <v>27</v>
      </c>
      <c r="F127" t="s">
        <v>284</v>
      </c>
      <c r="G127" t="s">
        <v>29</v>
      </c>
      <c r="H127">
        <v>37</v>
      </c>
      <c r="I127">
        <v>0</v>
      </c>
      <c r="J127">
        <v>0</v>
      </c>
      <c r="K127">
        <v>1</v>
      </c>
      <c r="L127">
        <v>4</v>
      </c>
      <c r="M127">
        <v>0</v>
      </c>
      <c r="N127">
        <f t="shared" si="4"/>
        <v>4</v>
      </c>
      <c r="O127" t="s">
        <v>109</v>
      </c>
      <c r="P127" t="s">
        <v>71</v>
      </c>
      <c r="Q127" t="s">
        <v>38</v>
      </c>
      <c r="R127" s="1" t="s">
        <v>285</v>
      </c>
    </row>
    <row r="128" spans="1:18" x14ac:dyDescent="0.3">
      <c r="A128" t="s">
        <v>286</v>
      </c>
      <c r="B128" s="2">
        <v>40170</v>
      </c>
      <c r="C128" s="3">
        <v>0.57638888888888895</v>
      </c>
      <c r="D128" t="s">
        <v>202</v>
      </c>
      <c r="E128" t="s">
        <v>27</v>
      </c>
      <c r="F128" t="s">
        <v>287</v>
      </c>
      <c r="G128" t="s">
        <v>29</v>
      </c>
      <c r="H128">
        <v>53</v>
      </c>
      <c r="I128">
        <v>0</v>
      </c>
      <c r="J128">
        <v>0</v>
      </c>
      <c r="K128">
        <v>1</v>
      </c>
      <c r="L128">
        <v>2</v>
      </c>
      <c r="M128">
        <v>1</v>
      </c>
      <c r="N128">
        <f t="shared" si="4"/>
        <v>3</v>
      </c>
      <c r="O128" t="s">
        <v>56</v>
      </c>
      <c r="P128" t="s">
        <v>31</v>
      </c>
      <c r="Q128" t="s">
        <v>38</v>
      </c>
    </row>
    <row r="129" spans="1:18" x14ac:dyDescent="0.3">
      <c r="A129" t="s">
        <v>288</v>
      </c>
      <c r="B129" s="2">
        <v>40182</v>
      </c>
      <c r="C129" s="3">
        <v>0.3347222222222222</v>
      </c>
      <c r="D129" t="s">
        <v>157</v>
      </c>
      <c r="E129" t="s">
        <v>68</v>
      </c>
      <c r="F129" t="s">
        <v>289</v>
      </c>
      <c r="G129" t="s">
        <v>29</v>
      </c>
      <c r="H129">
        <v>66</v>
      </c>
      <c r="I129">
        <v>0</v>
      </c>
      <c r="J129">
        <v>1</v>
      </c>
      <c r="K129">
        <v>0</v>
      </c>
      <c r="L129">
        <v>1</v>
      </c>
      <c r="M129">
        <v>1</v>
      </c>
      <c r="N129">
        <f t="shared" si="4"/>
        <v>2</v>
      </c>
      <c r="O129" t="s">
        <v>109</v>
      </c>
      <c r="P129" t="s">
        <v>71</v>
      </c>
      <c r="Q129" t="s">
        <v>38</v>
      </c>
    </row>
    <row r="130" spans="1:18" x14ac:dyDescent="0.3">
      <c r="A130" t="s">
        <v>290</v>
      </c>
      <c r="B130" s="2">
        <v>40185</v>
      </c>
      <c r="C130" s="3">
        <v>0.27083333333333331</v>
      </c>
      <c r="D130" t="s">
        <v>93</v>
      </c>
      <c r="E130" t="s">
        <v>27</v>
      </c>
      <c r="F130" t="s">
        <v>291</v>
      </c>
      <c r="G130" t="s">
        <v>29</v>
      </c>
      <c r="H130">
        <v>51</v>
      </c>
      <c r="I130">
        <v>1</v>
      </c>
      <c r="J130">
        <v>1</v>
      </c>
      <c r="K130">
        <v>2</v>
      </c>
      <c r="L130">
        <v>3</v>
      </c>
      <c r="M130">
        <v>5</v>
      </c>
      <c r="N130">
        <f t="shared" si="4"/>
        <v>8</v>
      </c>
      <c r="O130" t="s">
        <v>43</v>
      </c>
      <c r="P130" t="s">
        <v>37</v>
      </c>
      <c r="Q130" t="s">
        <v>38</v>
      </c>
    </row>
    <row r="131" spans="1:18" x14ac:dyDescent="0.3">
      <c r="A131" t="s">
        <v>292</v>
      </c>
      <c r="B131" s="2">
        <v>40190</v>
      </c>
      <c r="C131" s="3">
        <v>0.58333333333333337</v>
      </c>
      <c r="D131" t="s">
        <v>293</v>
      </c>
      <c r="E131" t="s">
        <v>27</v>
      </c>
      <c r="F131" t="s">
        <v>294</v>
      </c>
      <c r="G131" t="s">
        <v>29</v>
      </c>
      <c r="H131">
        <v>60</v>
      </c>
      <c r="I131">
        <v>0</v>
      </c>
      <c r="J131">
        <v>0</v>
      </c>
      <c r="K131">
        <v>2</v>
      </c>
      <c r="L131">
        <v>3</v>
      </c>
      <c r="M131">
        <v>2</v>
      </c>
      <c r="N131">
        <f t="shared" si="4"/>
        <v>5</v>
      </c>
      <c r="O131" t="s">
        <v>81</v>
      </c>
      <c r="P131" t="s">
        <v>82</v>
      </c>
      <c r="Q131" t="s">
        <v>38</v>
      </c>
      <c r="R131" s="1" t="s">
        <v>295</v>
      </c>
    </row>
    <row r="132" spans="1:18" x14ac:dyDescent="0.3">
      <c r="A132" t="s">
        <v>296</v>
      </c>
      <c r="B132" s="2">
        <v>40192</v>
      </c>
      <c r="C132" s="3">
        <v>0.62430555555555556</v>
      </c>
      <c r="D132" t="s">
        <v>103</v>
      </c>
      <c r="E132" t="s">
        <v>160</v>
      </c>
      <c r="F132" t="s">
        <v>297</v>
      </c>
      <c r="G132" t="s">
        <v>29</v>
      </c>
      <c r="H132">
        <v>55</v>
      </c>
      <c r="I132">
        <v>0</v>
      </c>
      <c r="J132">
        <v>0</v>
      </c>
      <c r="K132">
        <v>1</v>
      </c>
      <c r="L132">
        <v>3</v>
      </c>
      <c r="M132">
        <v>2</v>
      </c>
      <c r="N132">
        <f t="shared" si="4"/>
        <v>5</v>
      </c>
      <c r="O132" t="s">
        <v>298</v>
      </c>
      <c r="P132" t="s">
        <v>31</v>
      </c>
      <c r="Q132" t="s">
        <v>38</v>
      </c>
    </row>
    <row r="133" spans="1:18" x14ac:dyDescent="0.3">
      <c r="A133" t="s">
        <v>299</v>
      </c>
      <c r="B133" s="2">
        <v>40212</v>
      </c>
      <c r="C133" s="3">
        <v>0.53125</v>
      </c>
      <c r="D133" t="s">
        <v>41</v>
      </c>
      <c r="E133" t="s">
        <v>27</v>
      </c>
      <c r="F133" t="s">
        <v>300</v>
      </c>
      <c r="G133" t="s">
        <v>29</v>
      </c>
      <c r="H133">
        <v>19</v>
      </c>
      <c r="I133">
        <v>1</v>
      </c>
      <c r="J133">
        <v>0</v>
      </c>
      <c r="K133">
        <v>0</v>
      </c>
      <c r="L133">
        <v>0</v>
      </c>
      <c r="M133">
        <v>0</v>
      </c>
      <c r="N133">
        <f t="shared" si="4"/>
        <v>0</v>
      </c>
      <c r="O133" t="s">
        <v>36</v>
      </c>
      <c r="P133" t="s">
        <v>37</v>
      </c>
      <c r="Q133" t="s">
        <v>38</v>
      </c>
    </row>
    <row r="134" spans="1:18" x14ac:dyDescent="0.3">
      <c r="A134" t="s">
        <v>301</v>
      </c>
      <c r="B134" s="2">
        <v>40219</v>
      </c>
      <c r="C134" s="3">
        <v>0.53402777777777777</v>
      </c>
      <c r="D134" t="s">
        <v>144</v>
      </c>
      <c r="E134" t="s">
        <v>46</v>
      </c>
      <c r="F134" t="s">
        <v>302</v>
      </c>
      <c r="G134" t="s">
        <v>29</v>
      </c>
      <c r="H134">
        <v>48</v>
      </c>
      <c r="I134">
        <v>0</v>
      </c>
      <c r="J134">
        <v>0</v>
      </c>
      <c r="K134">
        <v>1</v>
      </c>
      <c r="L134">
        <v>0</v>
      </c>
      <c r="M134">
        <v>2</v>
      </c>
      <c r="N134">
        <f t="shared" si="4"/>
        <v>2</v>
      </c>
      <c r="O134" t="s">
        <v>81</v>
      </c>
      <c r="P134" t="s">
        <v>31</v>
      </c>
      <c r="Q134" t="s">
        <v>38</v>
      </c>
    </row>
    <row r="135" spans="1:18" x14ac:dyDescent="0.3">
      <c r="A135" t="s">
        <v>303</v>
      </c>
      <c r="B135" s="2">
        <v>40221</v>
      </c>
      <c r="C135" s="3">
        <v>0.66666666666666663</v>
      </c>
      <c r="D135" t="s">
        <v>79</v>
      </c>
      <c r="E135" t="s">
        <v>46</v>
      </c>
      <c r="F135" t="s">
        <v>304</v>
      </c>
      <c r="G135" t="s">
        <v>55</v>
      </c>
      <c r="H135">
        <v>44</v>
      </c>
      <c r="I135">
        <v>0</v>
      </c>
      <c r="J135">
        <v>0</v>
      </c>
      <c r="K135">
        <v>1</v>
      </c>
      <c r="L135">
        <v>3</v>
      </c>
      <c r="M135">
        <v>3</v>
      </c>
      <c r="N135">
        <f t="shared" si="4"/>
        <v>6</v>
      </c>
      <c r="O135" t="s">
        <v>48</v>
      </c>
      <c r="P135" t="s">
        <v>31</v>
      </c>
      <c r="Q135" t="s">
        <v>38</v>
      </c>
    </row>
    <row r="136" spans="1:18" x14ac:dyDescent="0.3">
      <c r="A136" t="s">
        <v>305</v>
      </c>
      <c r="B136" s="2">
        <v>40232</v>
      </c>
      <c r="C136" s="3">
        <v>0.63194444444444442</v>
      </c>
      <c r="D136" t="s">
        <v>163</v>
      </c>
      <c r="E136" t="s">
        <v>46</v>
      </c>
      <c r="F136" t="s">
        <v>306</v>
      </c>
      <c r="G136" t="s">
        <v>29</v>
      </c>
      <c r="H136">
        <v>32</v>
      </c>
      <c r="I136">
        <v>1</v>
      </c>
      <c r="J136">
        <v>0</v>
      </c>
      <c r="K136">
        <v>0</v>
      </c>
      <c r="L136">
        <v>0</v>
      </c>
      <c r="M136">
        <v>2</v>
      </c>
      <c r="N136">
        <f t="shared" si="4"/>
        <v>2</v>
      </c>
      <c r="O136" t="s">
        <v>56</v>
      </c>
      <c r="P136" t="s">
        <v>31</v>
      </c>
      <c r="Q136" t="s">
        <v>38</v>
      </c>
    </row>
    <row r="137" spans="1:18" x14ac:dyDescent="0.3">
      <c r="A137" t="s">
        <v>307</v>
      </c>
      <c r="B137" s="2">
        <v>40241</v>
      </c>
      <c r="C137" s="3">
        <v>0.77500000000000002</v>
      </c>
      <c r="D137" t="s">
        <v>61</v>
      </c>
      <c r="E137" t="s">
        <v>68</v>
      </c>
      <c r="F137" t="s">
        <v>308</v>
      </c>
      <c r="G137" t="s">
        <v>29</v>
      </c>
      <c r="H137">
        <v>36</v>
      </c>
      <c r="I137">
        <v>0</v>
      </c>
      <c r="J137">
        <v>0</v>
      </c>
      <c r="K137">
        <v>1</v>
      </c>
      <c r="L137">
        <v>0</v>
      </c>
      <c r="M137">
        <v>2</v>
      </c>
      <c r="N137">
        <f t="shared" si="4"/>
        <v>2</v>
      </c>
      <c r="O137" t="s">
        <v>109</v>
      </c>
      <c r="P137" t="s">
        <v>71</v>
      </c>
      <c r="Q137" t="s">
        <v>38</v>
      </c>
    </row>
    <row r="138" spans="1:18" x14ac:dyDescent="0.3">
      <c r="A138" t="s">
        <v>309</v>
      </c>
      <c r="B138" s="2">
        <v>40246</v>
      </c>
      <c r="C138" s="3">
        <v>0.14583333333333334</v>
      </c>
      <c r="D138" t="s">
        <v>88</v>
      </c>
      <c r="E138" t="s">
        <v>46</v>
      </c>
      <c r="F138" t="s">
        <v>310</v>
      </c>
      <c r="G138" t="s">
        <v>29</v>
      </c>
      <c r="H138">
        <v>50</v>
      </c>
      <c r="I138">
        <v>0</v>
      </c>
      <c r="J138">
        <v>0</v>
      </c>
      <c r="K138">
        <v>2</v>
      </c>
      <c r="L138">
        <v>1</v>
      </c>
      <c r="M138">
        <v>1</v>
      </c>
      <c r="N138">
        <f t="shared" si="4"/>
        <v>2</v>
      </c>
      <c r="O138" t="s">
        <v>43</v>
      </c>
      <c r="P138" t="s">
        <v>37</v>
      </c>
      <c r="Q138" t="s">
        <v>38</v>
      </c>
    </row>
    <row r="139" spans="1:18" x14ac:dyDescent="0.3">
      <c r="A139" t="s">
        <v>311</v>
      </c>
      <c r="B139" s="2">
        <v>40267</v>
      </c>
      <c r="C139" s="3">
        <v>0.5</v>
      </c>
      <c r="D139" t="s">
        <v>103</v>
      </c>
      <c r="E139" t="s">
        <v>27</v>
      </c>
      <c r="F139" t="s">
        <v>312</v>
      </c>
      <c r="G139" t="s">
        <v>55</v>
      </c>
      <c r="H139">
        <v>41</v>
      </c>
      <c r="I139">
        <v>0</v>
      </c>
      <c r="J139">
        <v>0</v>
      </c>
      <c r="K139">
        <v>1</v>
      </c>
      <c r="L139">
        <v>1</v>
      </c>
      <c r="M139">
        <v>0</v>
      </c>
      <c r="N139">
        <f t="shared" si="4"/>
        <v>1</v>
      </c>
      <c r="O139" t="s">
        <v>52</v>
      </c>
      <c r="P139" t="s">
        <v>31</v>
      </c>
      <c r="Q139" t="s">
        <v>38</v>
      </c>
    </row>
    <row r="140" spans="1:18" x14ac:dyDescent="0.3">
      <c r="A140" t="s">
        <v>313</v>
      </c>
      <c r="B140" s="2">
        <v>40287</v>
      </c>
      <c r="C140" s="3">
        <v>0.6875</v>
      </c>
      <c r="D140" t="s">
        <v>144</v>
      </c>
      <c r="E140" t="s">
        <v>244</v>
      </c>
      <c r="F140" t="s">
        <v>314</v>
      </c>
      <c r="G140" t="s">
        <v>29</v>
      </c>
      <c r="H140">
        <v>38</v>
      </c>
      <c r="I140">
        <v>0</v>
      </c>
      <c r="J140">
        <v>0</v>
      </c>
      <c r="K140">
        <v>1</v>
      </c>
      <c r="L140">
        <v>1</v>
      </c>
      <c r="M140">
        <v>2</v>
      </c>
      <c r="N140">
        <f t="shared" si="4"/>
        <v>3</v>
      </c>
      <c r="O140" t="s">
        <v>43</v>
      </c>
      <c r="P140" t="s">
        <v>37</v>
      </c>
      <c r="Q140" t="s">
        <v>38</v>
      </c>
    </row>
    <row r="141" spans="1:18" x14ac:dyDescent="0.3">
      <c r="A141" t="s">
        <v>315</v>
      </c>
      <c r="B141" s="2">
        <v>40305</v>
      </c>
      <c r="C141" s="3">
        <v>0.93194444444444446</v>
      </c>
      <c r="D141" t="s">
        <v>316</v>
      </c>
      <c r="E141" t="s">
        <v>75</v>
      </c>
      <c r="F141" t="s">
        <v>317</v>
      </c>
      <c r="G141" t="s">
        <v>29</v>
      </c>
      <c r="H141">
        <v>17</v>
      </c>
      <c r="I141">
        <v>0</v>
      </c>
      <c r="J141">
        <v>0</v>
      </c>
      <c r="K141">
        <v>1</v>
      </c>
      <c r="L141">
        <v>0</v>
      </c>
      <c r="M141">
        <v>1</v>
      </c>
      <c r="N141">
        <f t="shared" si="4"/>
        <v>1</v>
      </c>
      <c r="O141" t="s">
        <v>52</v>
      </c>
      <c r="P141" t="s">
        <v>31</v>
      </c>
      <c r="Q141" t="s">
        <v>38</v>
      </c>
    </row>
    <row r="142" spans="1:18" x14ac:dyDescent="0.3">
      <c r="A142" t="s">
        <v>318</v>
      </c>
      <c r="B142" s="2">
        <v>40315</v>
      </c>
      <c r="C142" s="3">
        <v>0.46180555555555558</v>
      </c>
      <c r="D142" t="s">
        <v>163</v>
      </c>
      <c r="E142" t="s">
        <v>27</v>
      </c>
      <c r="F142" t="s">
        <v>319</v>
      </c>
      <c r="G142" t="s">
        <v>29</v>
      </c>
      <c r="H142">
        <v>53</v>
      </c>
      <c r="I142">
        <v>0</v>
      </c>
      <c r="J142">
        <v>0</v>
      </c>
      <c r="K142">
        <v>1</v>
      </c>
      <c r="L142">
        <v>2</v>
      </c>
      <c r="M142">
        <v>0</v>
      </c>
      <c r="N142">
        <f t="shared" si="4"/>
        <v>2</v>
      </c>
      <c r="O142" t="s">
        <v>43</v>
      </c>
      <c r="P142" t="s">
        <v>37</v>
      </c>
      <c r="Q142" t="s">
        <v>38</v>
      </c>
    </row>
    <row r="143" spans="1:18" x14ac:dyDescent="0.3">
      <c r="A143" t="s">
        <v>320</v>
      </c>
      <c r="B143" s="2">
        <v>40325</v>
      </c>
      <c r="C143" s="3">
        <v>0.54166666666666663</v>
      </c>
      <c r="D143" t="s">
        <v>117</v>
      </c>
      <c r="E143" t="s">
        <v>27</v>
      </c>
      <c r="F143" t="s">
        <v>321</v>
      </c>
      <c r="G143" t="s">
        <v>29</v>
      </c>
      <c r="H143">
        <v>79</v>
      </c>
      <c r="I143">
        <v>0</v>
      </c>
      <c r="J143">
        <v>0</v>
      </c>
      <c r="K143">
        <v>1</v>
      </c>
      <c r="L143">
        <v>0</v>
      </c>
      <c r="M143">
        <v>1</v>
      </c>
      <c r="N143">
        <f t="shared" si="4"/>
        <v>1</v>
      </c>
      <c r="O143" t="s">
        <v>322</v>
      </c>
      <c r="P143" t="s">
        <v>71</v>
      </c>
      <c r="Q143" t="s">
        <v>38</v>
      </c>
    </row>
    <row r="144" spans="1:18" x14ac:dyDescent="0.3">
      <c r="A144" t="s">
        <v>323</v>
      </c>
      <c r="B144" s="2">
        <v>40335</v>
      </c>
      <c r="C144" s="3">
        <v>0.91666666666666663</v>
      </c>
      <c r="D144" t="s">
        <v>103</v>
      </c>
      <c r="E144" t="s">
        <v>27</v>
      </c>
      <c r="F144" t="s">
        <v>324</v>
      </c>
      <c r="G144" t="s">
        <v>29</v>
      </c>
      <c r="H144">
        <v>37</v>
      </c>
      <c r="I144">
        <v>0</v>
      </c>
      <c r="J144">
        <v>0</v>
      </c>
      <c r="K144">
        <v>1</v>
      </c>
      <c r="L144">
        <v>4</v>
      </c>
      <c r="M144">
        <v>3</v>
      </c>
      <c r="N144">
        <f t="shared" si="4"/>
        <v>7</v>
      </c>
      <c r="O144" t="s">
        <v>325</v>
      </c>
      <c r="P144" t="s">
        <v>37</v>
      </c>
      <c r="Q144" t="s">
        <v>38</v>
      </c>
    </row>
    <row r="145" spans="1:18" x14ac:dyDescent="0.3">
      <c r="A145" t="s">
        <v>326</v>
      </c>
      <c r="B145" s="2">
        <v>40371</v>
      </c>
      <c r="C145" s="3">
        <v>0.39583333333333331</v>
      </c>
      <c r="D145" t="s">
        <v>327</v>
      </c>
      <c r="E145" t="s">
        <v>27</v>
      </c>
      <c r="F145" t="s">
        <v>328</v>
      </c>
      <c r="G145" t="s">
        <v>29</v>
      </c>
      <c r="H145">
        <v>37</v>
      </c>
      <c r="I145">
        <v>0</v>
      </c>
      <c r="J145">
        <v>0</v>
      </c>
      <c r="K145">
        <v>1</v>
      </c>
      <c r="L145">
        <v>2</v>
      </c>
      <c r="M145">
        <v>4</v>
      </c>
      <c r="N145">
        <f t="shared" si="4"/>
        <v>6</v>
      </c>
      <c r="O145" t="s">
        <v>36</v>
      </c>
      <c r="P145" t="s">
        <v>37</v>
      </c>
      <c r="Q145" t="s">
        <v>38</v>
      </c>
    </row>
    <row r="146" spans="1:18" x14ac:dyDescent="0.3">
      <c r="A146" t="s">
        <v>329</v>
      </c>
      <c r="B146" s="2">
        <v>40393</v>
      </c>
      <c r="C146" s="3">
        <v>0.29166666666666669</v>
      </c>
      <c r="D146" t="s">
        <v>330</v>
      </c>
      <c r="E146" t="s">
        <v>27</v>
      </c>
      <c r="F146" t="s">
        <v>331</v>
      </c>
      <c r="G146" t="s">
        <v>29</v>
      </c>
      <c r="H146">
        <v>34</v>
      </c>
      <c r="I146">
        <v>0</v>
      </c>
      <c r="J146">
        <v>0</v>
      </c>
      <c r="K146">
        <v>2</v>
      </c>
      <c r="L146">
        <v>8</v>
      </c>
      <c r="M146">
        <v>2</v>
      </c>
      <c r="N146">
        <f t="shared" si="4"/>
        <v>10</v>
      </c>
      <c r="O146" t="s">
        <v>36</v>
      </c>
      <c r="P146" t="s">
        <v>37</v>
      </c>
      <c r="Q146" t="s">
        <v>38</v>
      </c>
    </row>
    <row r="147" spans="1:18" x14ac:dyDescent="0.3">
      <c r="A147" t="s">
        <v>332</v>
      </c>
      <c r="B147" s="2">
        <v>40430</v>
      </c>
      <c r="C147" s="3">
        <v>0.85763888888888884</v>
      </c>
      <c r="D147" t="s">
        <v>85</v>
      </c>
      <c r="E147" t="s">
        <v>27</v>
      </c>
      <c r="F147" t="s">
        <v>333</v>
      </c>
      <c r="G147" t="s">
        <v>55</v>
      </c>
      <c r="H147">
        <v>43</v>
      </c>
      <c r="I147">
        <v>0</v>
      </c>
      <c r="J147">
        <v>0</v>
      </c>
      <c r="K147">
        <v>1</v>
      </c>
      <c r="L147">
        <v>2</v>
      </c>
      <c r="M147">
        <v>1</v>
      </c>
      <c r="N147">
        <f t="shared" si="4"/>
        <v>3</v>
      </c>
      <c r="O147" t="s">
        <v>48</v>
      </c>
      <c r="P147" t="s">
        <v>31</v>
      </c>
      <c r="Q147" t="s">
        <v>32</v>
      </c>
      <c r="R147" s="1" t="s">
        <v>334</v>
      </c>
    </row>
    <row r="148" spans="1:18" x14ac:dyDescent="0.3">
      <c r="A148" t="s">
        <v>335</v>
      </c>
      <c r="B148" s="2">
        <v>40441</v>
      </c>
      <c r="C148" s="3">
        <v>0.625</v>
      </c>
      <c r="D148" t="s">
        <v>34</v>
      </c>
      <c r="E148" t="s">
        <v>68</v>
      </c>
      <c r="F148" t="s">
        <v>336</v>
      </c>
      <c r="G148" t="s">
        <v>29</v>
      </c>
      <c r="H148">
        <v>63</v>
      </c>
      <c r="I148">
        <v>0</v>
      </c>
      <c r="J148">
        <v>0</v>
      </c>
      <c r="K148">
        <v>1</v>
      </c>
      <c r="L148">
        <v>1</v>
      </c>
      <c r="M148">
        <v>1</v>
      </c>
      <c r="N148">
        <f t="shared" si="4"/>
        <v>2</v>
      </c>
      <c r="O148" t="s">
        <v>109</v>
      </c>
      <c r="P148" t="s">
        <v>71</v>
      </c>
      <c r="Q148" t="s">
        <v>38</v>
      </c>
    </row>
    <row r="149" spans="1:18" x14ac:dyDescent="0.3">
      <c r="A149" t="s">
        <v>337</v>
      </c>
      <c r="B149" s="2">
        <v>40443</v>
      </c>
      <c r="C149" s="3">
        <v>0.91249999999999998</v>
      </c>
      <c r="D149" t="s">
        <v>212</v>
      </c>
      <c r="E149" t="s">
        <v>27</v>
      </c>
      <c r="F149" t="s">
        <v>338</v>
      </c>
      <c r="G149" t="s">
        <v>29</v>
      </c>
      <c r="H149">
        <v>26</v>
      </c>
      <c r="I149">
        <v>0</v>
      </c>
      <c r="J149">
        <v>0</v>
      </c>
      <c r="K149">
        <v>1</v>
      </c>
      <c r="L149">
        <v>0</v>
      </c>
      <c r="M149">
        <v>3</v>
      </c>
      <c r="N149">
        <f t="shared" si="4"/>
        <v>3</v>
      </c>
      <c r="O149" t="s">
        <v>43</v>
      </c>
      <c r="P149" t="s">
        <v>37</v>
      </c>
      <c r="Q149" t="s">
        <v>38</v>
      </c>
    </row>
    <row r="150" spans="1:18" x14ac:dyDescent="0.3">
      <c r="A150" t="s">
        <v>339</v>
      </c>
      <c r="B150" s="2">
        <v>40455</v>
      </c>
      <c r="C150" s="3">
        <v>0.66666666666666663</v>
      </c>
      <c r="D150" t="s">
        <v>103</v>
      </c>
      <c r="E150" t="s">
        <v>75</v>
      </c>
      <c r="F150" t="s">
        <v>340</v>
      </c>
      <c r="G150" t="s">
        <v>29</v>
      </c>
      <c r="H150">
        <v>24</v>
      </c>
      <c r="I150">
        <v>0</v>
      </c>
      <c r="J150">
        <v>0</v>
      </c>
      <c r="K150">
        <v>1</v>
      </c>
      <c r="L150">
        <v>1</v>
      </c>
      <c r="M150">
        <v>5</v>
      </c>
      <c r="N150">
        <f t="shared" si="4"/>
        <v>6</v>
      </c>
      <c r="O150" t="s">
        <v>43</v>
      </c>
      <c r="P150" t="s">
        <v>37</v>
      </c>
      <c r="Q150" t="s">
        <v>38</v>
      </c>
    </row>
    <row r="151" spans="1:18" x14ac:dyDescent="0.3">
      <c r="A151" t="s">
        <v>341</v>
      </c>
      <c r="B151" s="2">
        <v>40459</v>
      </c>
      <c r="C151" s="3">
        <v>0.50694444444444442</v>
      </c>
      <c r="D151" t="s">
        <v>45</v>
      </c>
      <c r="E151" t="s">
        <v>46</v>
      </c>
      <c r="F151" t="s">
        <v>342</v>
      </c>
      <c r="G151" t="s">
        <v>29</v>
      </c>
      <c r="H151">
        <v>41</v>
      </c>
      <c r="I151">
        <v>0</v>
      </c>
      <c r="J151">
        <v>0</v>
      </c>
      <c r="K151">
        <v>1</v>
      </c>
      <c r="L151">
        <v>0</v>
      </c>
      <c r="M151">
        <v>2</v>
      </c>
      <c r="N151">
        <f t="shared" si="4"/>
        <v>2</v>
      </c>
      <c r="O151" t="s">
        <v>56</v>
      </c>
      <c r="P151" t="s">
        <v>31</v>
      </c>
      <c r="Q151" t="s">
        <v>38</v>
      </c>
    </row>
    <row r="152" spans="1:18" x14ac:dyDescent="0.3">
      <c r="A152" t="s">
        <v>343</v>
      </c>
      <c r="B152" s="2">
        <v>40464</v>
      </c>
      <c r="C152" s="3">
        <v>0.25972222222222224</v>
      </c>
      <c r="D152" t="s">
        <v>260</v>
      </c>
      <c r="E152" t="s">
        <v>68</v>
      </c>
      <c r="F152" t="s">
        <v>152</v>
      </c>
      <c r="G152" t="s">
        <v>152</v>
      </c>
      <c r="H152" t="s">
        <v>152</v>
      </c>
      <c r="I152">
        <v>0</v>
      </c>
      <c r="J152">
        <v>0</v>
      </c>
      <c r="K152">
        <v>1</v>
      </c>
      <c r="L152">
        <v>1</v>
      </c>
      <c r="M152">
        <v>1</v>
      </c>
      <c r="N152">
        <f t="shared" si="4"/>
        <v>2</v>
      </c>
      <c r="O152" t="s">
        <v>81</v>
      </c>
      <c r="P152" t="s">
        <v>153</v>
      </c>
      <c r="Q152" t="s">
        <v>38</v>
      </c>
    </row>
    <row r="153" spans="1:18" x14ac:dyDescent="0.3">
      <c r="A153" t="s">
        <v>344</v>
      </c>
      <c r="B153" s="2">
        <v>40480</v>
      </c>
      <c r="C153" s="3">
        <v>0.37291666666666662</v>
      </c>
      <c r="D153" t="s">
        <v>157</v>
      </c>
      <c r="E153" t="s">
        <v>27</v>
      </c>
      <c r="F153" t="s">
        <v>345</v>
      </c>
      <c r="G153" t="s">
        <v>29</v>
      </c>
      <c r="H153">
        <v>45</v>
      </c>
      <c r="I153">
        <v>0</v>
      </c>
      <c r="J153">
        <v>0</v>
      </c>
      <c r="K153">
        <v>2</v>
      </c>
      <c r="L153">
        <v>0</v>
      </c>
      <c r="M153">
        <v>3</v>
      </c>
      <c r="N153">
        <f t="shared" si="4"/>
        <v>3</v>
      </c>
      <c r="O153" t="s">
        <v>48</v>
      </c>
      <c r="P153" t="s">
        <v>31</v>
      </c>
      <c r="Q153" t="s">
        <v>32</v>
      </c>
    </row>
    <row r="154" spans="1:18" x14ac:dyDescent="0.3">
      <c r="A154" t="s">
        <v>346</v>
      </c>
      <c r="B154" s="2">
        <v>40526</v>
      </c>
      <c r="C154" s="3">
        <v>0.59305555555555556</v>
      </c>
      <c r="D154" t="s">
        <v>103</v>
      </c>
      <c r="E154" t="s">
        <v>46</v>
      </c>
      <c r="F154" t="s">
        <v>347</v>
      </c>
      <c r="G154" t="s">
        <v>29</v>
      </c>
      <c r="H154">
        <v>56</v>
      </c>
      <c r="I154">
        <v>0</v>
      </c>
      <c r="J154">
        <v>0</v>
      </c>
      <c r="K154">
        <v>1</v>
      </c>
      <c r="L154">
        <v>0</v>
      </c>
      <c r="M154">
        <v>0</v>
      </c>
      <c r="N154">
        <f t="shared" si="4"/>
        <v>0</v>
      </c>
      <c r="O154" t="s">
        <v>66</v>
      </c>
      <c r="P154" t="s">
        <v>37</v>
      </c>
      <c r="Q154" t="s">
        <v>38</v>
      </c>
    </row>
    <row r="155" spans="1:18" x14ac:dyDescent="0.3">
      <c r="A155" t="s">
        <v>348</v>
      </c>
      <c r="B155" s="2">
        <v>40548</v>
      </c>
      <c r="C155" s="3">
        <v>0.53055555555555556</v>
      </c>
      <c r="D155" t="s">
        <v>212</v>
      </c>
      <c r="E155" t="s">
        <v>46</v>
      </c>
      <c r="F155" t="s">
        <v>349</v>
      </c>
      <c r="G155" t="s">
        <v>29</v>
      </c>
      <c r="H155">
        <v>17</v>
      </c>
      <c r="I155">
        <v>0</v>
      </c>
      <c r="J155">
        <v>0</v>
      </c>
      <c r="K155">
        <v>1</v>
      </c>
      <c r="L155">
        <v>1</v>
      </c>
      <c r="M155">
        <v>1</v>
      </c>
      <c r="N155">
        <f t="shared" si="4"/>
        <v>2</v>
      </c>
      <c r="O155" t="s">
        <v>325</v>
      </c>
      <c r="P155" t="s">
        <v>37</v>
      </c>
      <c r="Q155" t="s">
        <v>38</v>
      </c>
    </row>
    <row r="156" spans="1:18" x14ac:dyDescent="0.3">
      <c r="A156" t="s">
        <v>350</v>
      </c>
      <c r="B156" s="2">
        <v>40551</v>
      </c>
      <c r="C156" s="3">
        <v>0.4236111111111111</v>
      </c>
      <c r="D156" t="s">
        <v>351</v>
      </c>
      <c r="E156" t="s">
        <v>75</v>
      </c>
      <c r="F156" t="s">
        <v>352</v>
      </c>
      <c r="G156" t="s">
        <v>29</v>
      </c>
      <c r="H156">
        <v>22</v>
      </c>
      <c r="I156">
        <v>0</v>
      </c>
      <c r="J156">
        <v>0</v>
      </c>
      <c r="K156">
        <v>1</v>
      </c>
      <c r="L156">
        <v>6</v>
      </c>
      <c r="M156">
        <v>13</v>
      </c>
      <c r="N156">
        <f t="shared" si="4"/>
        <v>19</v>
      </c>
      <c r="O156" t="s">
        <v>56</v>
      </c>
      <c r="P156" t="s">
        <v>31</v>
      </c>
      <c r="Q156" t="s">
        <v>38</v>
      </c>
    </row>
    <row r="157" spans="1:18" x14ac:dyDescent="0.3">
      <c r="A157" t="s">
        <v>353</v>
      </c>
      <c r="B157" s="2">
        <v>40641</v>
      </c>
      <c r="C157" s="3">
        <v>0.9770833333333333</v>
      </c>
      <c r="D157" t="s">
        <v>85</v>
      </c>
      <c r="E157" t="s">
        <v>27</v>
      </c>
      <c r="F157" t="s">
        <v>354</v>
      </c>
      <c r="G157" t="s">
        <v>29</v>
      </c>
      <c r="H157">
        <v>16</v>
      </c>
      <c r="I157">
        <v>0</v>
      </c>
      <c r="J157">
        <v>0</v>
      </c>
      <c r="K157">
        <v>1</v>
      </c>
      <c r="L157">
        <v>2</v>
      </c>
      <c r="M157">
        <v>8</v>
      </c>
      <c r="N157">
        <f t="shared" si="4"/>
        <v>10</v>
      </c>
      <c r="O157" t="s">
        <v>355</v>
      </c>
      <c r="P157" t="s">
        <v>31</v>
      </c>
      <c r="Q157" t="s">
        <v>38</v>
      </c>
      <c r="R157" s="1" t="s">
        <v>356</v>
      </c>
    </row>
    <row r="158" spans="1:18" x14ac:dyDescent="0.3">
      <c r="A158" t="s">
        <v>357</v>
      </c>
      <c r="B158" s="2">
        <v>40762</v>
      </c>
      <c r="C158" s="3">
        <v>0.4548611111111111</v>
      </c>
      <c r="D158" t="s">
        <v>88</v>
      </c>
      <c r="E158" t="s">
        <v>160</v>
      </c>
      <c r="F158" t="s">
        <v>358</v>
      </c>
      <c r="G158" t="s">
        <v>29</v>
      </c>
      <c r="H158">
        <v>51</v>
      </c>
      <c r="I158">
        <v>0</v>
      </c>
      <c r="J158">
        <v>0</v>
      </c>
      <c r="K158">
        <v>2</v>
      </c>
      <c r="L158">
        <v>7</v>
      </c>
      <c r="M158">
        <v>1</v>
      </c>
      <c r="N158">
        <f t="shared" si="4"/>
        <v>8</v>
      </c>
      <c r="O158" t="s">
        <v>109</v>
      </c>
      <c r="P158" t="s">
        <v>71</v>
      </c>
      <c r="Q158" t="s">
        <v>38</v>
      </c>
    </row>
    <row r="159" spans="1:18" x14ac:dyDescent="0.3">
      <c r="A159" t="s">
        <v>359</v>
      </c>
      <c r="B159" s="2">
        <v>40782</v>
      </c>
      <c r="C159" s="3">
        <v>2.7777777777777776E-2</v>
      </c>
      <c r="D159" t="s">
        <v>117</v>
      </c>
      <c r="E159" t="s">
        <v>160</v>
      </c>
      <c r="F159" t="s">
        <v>360</v>
      </c>
      <c r="G159" t="s">
        <v>29</v>
      </c>
      <c r="H159">
        <v>22</v>
      </c>
      <c r="I159">
        <v>0</v>
      </c>
      <c r="J159">
        <v>0</v>
      </c>
      <c r="K159">
        <v>2</v>
      </c>
      <c r="L159">
        <v>0</v>
      </c>
      <c r="M159">
        <v>11</v>
      </c>
      <c r="N159">
        <f t="shared" si="4"/>
        <v>11</v>
      </c>
      <c r="O159" t="s">
        <v>81</v>
      </c>
      <c r="P159" t="s">
        <v>82</v>
      </c>
      <c r="Q159" t="s">
        <v>38</v>
      </c>
    </row>
    <row r="160" spans="1:18" x14ac:dyDescent="0.3">
      <c r="A160" t="s">
        <v>361</v>
      </c>
      <c r="B160" s="2">
        <v>40792</v>
      </c>
      <c r="C160" s="3">
        <v>0.37361111111111112</v>
      </c>
      <c r="D160" t="s">
        <v>157</v>
      </c>
      <c r="E160" t="s">
        <v>27</v>
      </c>
      <c r="F160" t="s">
        <v>362</v>
      </c>
      <c r="G160" t="s">
        <v>29</v>
      </c>
      <c r="H160">
        <v>32</v>
      </c>
      <c r="I160">
        <v>1</v>
      </c>
      <c r="J160">
        <v>0</v>
      </c>
      <c r="K160">
        <v>0</v>
      </c>
      <c r="L160">
        <v>4</v>
      </c>
      <c r="M160">
        <v>7</v>
      </c>
      <c r="N160">
        <f t="shared" si="4"/>
        <v>11</v>
      </c>
      <c r="O160" t="s">
        <v>43</v>
      </c>
      <c r="P160" t="s">
        <v>37</v>
      </c>
      <c r="Q160" t="s">
        <v>38</v>
      </c>
    </row>
    <row r="161" spans="1:18" x14ac:dyDescent="0.3">
      <c r="A161" t="s">
        <v>363</v>
      </c>
      <c r="B161" s="2">
        <v>40799</v>
      </c>
      <c r="C161" s="3">
        <v>0.65069444444444446</v>
      </c>
      <c r="D161" t="s">
        <v>120</v>
      </c>
      <c r="E161" t="s">
        <v>68</v>
      </c>
      <c r="F161" t="s">
        <v>364</v>
      </c>
      <c r="G161" t="s">
        <v>29</v>
      </c>
      <c r="H161">
        <v>48</v>
      </c>
      <c r="I161">
        <v>1</v>
      </c>
      <c r="J161">
        <v>0</v>
      </c>
      <c r="K161">
        <v>3</v>
      </c>
      <c r="L161">
        <v>0</v>
      </c>
      <c r="M161">
        <v>1</v>
      </c>
      <c r="N161">
        <f t="shared" si="4"/>
        <v>1</v>
      </c>
      <c r="O161" t="s">
        <v>109</v>
      </c>
      <c r="P161" t="s">
        <v>71</v>
      </c>
      <c r="Q161" t="s">
        <v>38</v>
      </c>
    </row>
    <row r="162" spans="1:18" x14ac:dyDescent="0.3">
      <c r="A162" t="s">
        <v>365</v>
      </c>
      <c r="B162" s="2">
        <v>40821</v>
      </c>
      <c r="C162" s="3">
        <v>0.17708333333333334</v>
      </c>
      <c r="D162" t="s">
        <v>45</v>
      </c>
      <c r="E162" t="s">
        <v>27</v>
      </c>
      <c r="F162" t="s">
        <v>366</v>
      </c>
      <c r="G162" t="s">
        <v>29</v>
      </c>
      <c r="H162">
        <v>49</v>
      </c>
      <c r="I162">
        <v>2</v>
      </c>
      <c r="J162">
        <v>1</v>
      </c>
      <c r="K162">
        <v>1</v>
      </c>
      <c r="L162">
        <v>3</v>
      </c>
      <c r="M162">
        <v>7</v>
      </c>
      <c r="N162">
        <f t="shared" si="4"/>
        <v>10</v>
      </c>
      <c r="O162" t="s">
        <v>367</v>
      </c>
      <c r="P162" t="s">
        <v>71</v>
      </c>
      <c r="Q162" t="s">
        <v>38</v>
      </c>
    </row>
    <row r="163" spans="1:18" x14ac:dyDescent="0.3">
      <c r="A163" t="s">
        <v>368</v>
      </c>
      <c r="B163" s="2">
        <v>40828</v>
      </c>
      <c r="C163" s="3">
        <v>0.55555555555555558</v>
      </c>
      <c r="D163" t="s">
        <v>45</v>
      </c>
      <c r="E163" t="s">
        <v>27</v>
      </c>
      <c r="F163" t="s">
        <v>369</v>
      </c>
      <c r="G163" t="s">
        <v>29</v>
      </c>
      <c r="H163">
        <v>41</v>
      </c>
      <c r="I163">
        <v>0</v>
      </c>
      <c r="J163">
        <v>0</v>
      </c>
      <c r="K163">
        <v>3</v>
      </c>
      <c r="L163">
        <v>7</v>
      </c>
      <c r="M163">
        <v>1</v>
      </c>
      <c r="N163">
        <f t="shared" si="4"/>
        <v>8</v>
      </c>
      <c r="O163" t="s">
        <v>81</v>
      </c>
      <c r="P163" t="s">
        <v>82</v>
      </c>
      <c r="Q163" t="s">
        <v>38</v>
      </c>
    </row>
    <row r="164" spans="1:18" x14ac:dyDescent="0.3">
      <c r="A164" t="s">
        <v>370</v>
      </c>
      <c r="B164" s="2">
        <v>40893</v>
      </c>
      <c r="C164" s="3">
        <v>0.5625</v>
      </c>
      <c r="D164" t="s">
        <v>45</v>
      </c>
      <c r="E164" t="s">
        <v>27</v>
      </c>
      <c r="F164" t="s">
        <v>371</v>
      </c>
      <c r="G164" t="s">
        <v>29</v>
      </c>
      <c r="H164">
        <v>51</v>
      </c>
      <c r="I164">
        <v>0</v>
      </c>
      <c r="J164">
        <v>0</v>
      </c>
      <c r="K164">
        <v>1</v>
      </c>
      <c r="L164">
        <v>2</v>
      </c>
      <c r="M164">
        <v>2</v>
      </c>
      <c r="N164">
        <f t="shared" si="4"/>
        <v>4</v>
      </c>
      <c r="O164" t="s">
        <v>43</v>
      </c>
      <c r="P164" t="s">
        <v>37</v>
      </c>
      <c r="Q164" t="s">
        <v>38</v>
      </c>
    </row>
    <row r="165" spans="1:18" x14ac:dyDescent="0.3">
      <c r="A165" t="s">
        <v>372</v>
      </c>
      <c r="B165" s="2">
        <v>40921</v>
      </c>
      <c r="C165" s="3">
        <v>0.25694444444444448</v>
      </c>
      <c r="D165" t="s">
        <v>172</v>
      </c>
      <c r="E165" t="s">
        <v>27</v>
      </c>
      <c r="F165" t="s">
        <v>373</v>
      </c>
      <c r="G165" t="s">
        <v>29</v>
      </c>
      <c r="H165">
        <v>50</v>
      </c>
      <c r="I165">
        <v>0</v>
      </c>
      <c r="J165">
        <v>1</v>
      </c>
      <c r="K165">
        <v>0</v>
      </c>
      <c r="L165">
        <v>3</v>
      </c>
      <c r="M165">
        <v>1</v>
      </c>
      <c r="N165">
        <f t="shared" si="4"/>
        <v>4</v>
      </c>
      <c r="O165" t="s">
        <v>325</v>
      </c>
      <c r="P165" t="s">
        <v>37</v>
      </c>
      <c r="Q165" t="s">
        <v>38</v>
      </c>
    </row>
    <row r="166" spans="1:18" x14ac:dyDescent="0.3">
      <c r="A166" t="s">
        <v>374</v>
      </c>
      <c r="B166" s="2">
        <v>40947</v>
      </c>
      <c r="C166" s="3">
        <v>0.37847222222222227</v>
      </c>
      <c r="D166" t="s">
        <v>117</v>
      </c>
      <c r="E166" t="s">
        <v>68</v>
      </c>
      <c r="F166" t="s">
        <v>375</v>
      </c>
      <c r="G166" t="s">
        <v>29</v>
      </c>
      <c r="H166">
        <v>43</v>
      </c>
      <c r="I166">
        <v>0</v>
      </c>
      <c r="J166">
        <v>1</v>
      </c>
      <c r="K166">
        <v>0</v>
      </c>
      <c r="L166">
        <v>0</v>
      </c>
      <c r="M166">
        <v>1</v>
      </c>
      <c r="N166">
        <f t="shared" si="4"/>
        <v>1</v>
      </c>
      <c r="O166" t="s">
        <v>109</v>
      </c>
      <c r="P166" t="s">
        <v>71</v>
      </c>
      <c r="Q166" t="s">
        <v>38</v>
      </c>
    </row>
    <row r="167" spans="1:18" x14ac:dyDescent="0.3">
      <c r="A167" t="s">
        <v>376</v>
      </c>
      <c r="B167" s="2">
        <v>40966</v>
      </c>
      <c r="C167" s="3">
        <v>0.3125</v>
      </c>
      <c r="D167" t="s">
        <v>88</v>
      </c>
      <c r="E167" t="s">
        <v>46</v>
      </c>
      <c r="F167" t="s">
        <v>377</v>
      </c>
      <c r="G167" t="s">
        <v>29</v>
      </c>
      <c r="H167">
        <v>17</v>
      </c>
      <c r="I167">
        <v>0</v>
      </c>
      <c r="J167">
        <v>0</v>
      </c>
      <c r="K167">
        <v>1</v>
      </c>
      <c r="L167">
        <v>3</v>
      </c>
      <c r="M167">
        <v>3</v>
      </c>
      <c r="N167">
        <f t="shared" si="4"/>
        <v>6</v>
      </c>
      <c r="O167" t="s">
        <v>378</v>
      </c>
      <c r="P167" t="s">
        <v>82</v>
      </c>
      <c r="Q167" t="s">
        <v>38</v>
      </c>
    </row>
    <row r="168" spans="1:18" x14ac:dyDescent="0.3">
      <c r="A168" t="s">
        <v>379</v>
      </c>
      <c r="B168" s="2">
        <v>40976</v>
      </c>
      <c r="C168" s="3">
        <v>0.56944444444444442</v>
      </c>
      <c r="D168" t="s">
        <v>85</v>
      </c>
      <c r="E168" t="s">
        <v>46</v>
      </c>
      <c r="F168" t="s">
        <v>380</v>
      </c>
      <c r="G168" t="s">
        <v>29</v>
      </c>
      <c r="H168">
        <v>30</v>
      </c>
      <c r="I168">
        <v>0</v>
      </c>
      <c r="J168">
        <v>0</v>
      </c>
      <c r="K168">
        <v>2</v>
      </c>
      <c r="L168">
        <v>1</v>
      </c>
      <c r="M168">
        <v>7</v>
      </c>
      <c r="N168">
        <f t="shared" si="4"/>
        <v>8</v>
      </c>
      <c r="O168" t="s">
        <v>109</v>
      </c>
      <c r="P168" t="s">
        <v>71</v>
      </c>
      <c r="Q168" t="s">
        <v>38</v>
      </c>
    </row>
    <row r="169" spans="1:18" x14ac:dyDescent="0.3">
      <c r="A169" t="s">
        <v>381</v>
      </c>
      <c r="B169" s="2">
        <v>40991</v>
      </c>
      <c r="C169" s="3">
        <v>0.62638888888888888</v>
      </c>
      <c r="D169" t="s">
        <v>172</v>
      </c>
      <c r="E169" t="s">
        <v>27</v>
      </c>
      <c r="F169" t="s">
        <v>382</v>
      </c>
      <c r="G169" t="s">
        <v>29</v>
      </c>
      <c r="H169">
        <v>24</v>
      </c>
      <c r="I169">
        <v>0</v>
      </c>
      <c r="J169">
        <v>0</v>
      </c>
      <c r="K169">
        <v>1</v>
      </c>
      <c r="L169">
        <v>2</v>
      </c>
      <c r="M169">
        <v>2</v>
      </c>
      <c r="N169">
        <f t="shared" si="4"/>
        <v>4</v>
      </c>
      <c r="O169" t="s">
        <v>81</v>
      </c>
      <c r="P169" t="s">
        <v>82</v>
      </c>
      <c r="Q169" t="s">
        <v>38</v>
      </c>
    </row>
    <row r="170" spans="1:18" x14ac:dyDescent="0.3">
      <c r="A170" t="s">
        <v>383</v>
      </c>
      <c r="B170" s="2">
        <v>41001</v>
      </c>
      <c r="C170" s="3">
        <v>0.4375</v>
      </c>
      <c r="D170" t="s">
        <v>45</v>
      </c>
      <c r="E170" t="s">
        <v>46</v>
      </c>
      <c r="F170" t="s">
        <v>384</v>
      </c>
      <c r="G170" t="s">
        <v>29</v>
      </c>
      <c r="H170">
        <v>43</v>
      </c>
      <c r="I170">
        <v>0</v>
      </c>
      <c r="J170">
        <v>0</v>
      </c>
      <c r="K170">
        <v>1</v>
      </c>
      <c r="L170">
        <v>7</v>
      </c>
      <c r="M170">
        <v>3</v>
      </c>
      <c r="N170">
        <f t="shared" si="4"/>
        <v>10</v>
      </c>
      <c r="O170" t="s">
        <v>81</v>
      </c>
      <c r="P170" t="s">
        <v>82</v>
      </c>
      <c r="Q170" t="s">
        <v>38</v>
      </c>
      <c r="R170" s="1" t="s">
        <v>385</v>
      </c>
    </row>
    <row r="171" spans="1:18" x14ac:dyDescent="0.3">
      <c r="A171" t="s">
        <v>386</v>
      </c>
      <c r="B171" s="2">
        <v>41005</v>
      </c>
      <c r="C171" s="3">
        <v>4.3750000000000004E-2</v>
      </c>
      <c r="D171" t="s">
        <v>74</v>
      </c>
      <c r="E171" t="s">
        <v>75</v>
      </c>
      <c r="F171" t="s">
        <v>387</v>
      </c>
      <c r="G171" t="s">
        <v>388</v>
      </c>
      <c r="H171" t="s">
        <v>389</v>
      </c>
      <c r="I171">
        <v>0</v>
      </c>
      <c r="J171">
        <v>0</v>
      </c>
      <c r="K171">
        <v>2</v>
      </c>
      <c r="L171">
        <v>3</v>
      </c>
      <c r="M171">
        <v>2</v>
      </c>
      <c r="N171">
        <f t="shared" ref="N171:N234" si="5">L171+M171</f>
        <v>5</v>
      </c>
      <c r="O171" t="s">
        <v>81</v>
      </c>
      <c r="P171" t="s">
        <v>82</v>
      </c>
      <c r="Q171" t="s">
        <v>38</v>
      </c>
    </row>
    <row r="172" spans="1:18" x14ac:dyDescent="0.3">
      <c r="A172" t="s">
        <v>390</v>
      </c>
      <c r="B172" s="2">
        <v>41059</v>
      </c>
      <c r="C172" s="3">
        <v>0.45277777777777778</v>
      </c>
      <c r="D172" t="s">
        <v>148</v>
      </c>
      <c r="E172" t="s">
        <v>27</v>
      </c>
      <c r="F172" t="s">
        <v>391</v>
      </c>
      <c r="G172" t="s">
        <v>29</v>
      </c>
      <c r="H172">
        <v>40</v>
      </c>
      <c r="I172">
        <v>0</v>
      </c>
      <c r="J172">
        <v>0</v>
      </c>
      <c r="K172">
        <v>2</v>
      </c>
      <c r="L172">
        <v>5</v>
      </c>
      <c r="M172">
        <v>0</v>
      </c>
      <c r="N172">
        <f t="shared" si="5"/>
        <v>5</v>
      </c>
      <c r="O172" t="s">
        <v>325</v>
      </c>
      <c r="P172" t="s">
        <v>37</v>
      </c>
      <c r="Q172" t="s">
        <v>38</v>
      </c>
    </row>
    <row r="173" spans="1:18" x14ac:dyDescent="0.3">
      <c r="A173" t="s">
        <v>392</v>
      </c>
      <c r="B173" s="2">
        <v>41107</v>
      </c>
      <c r="C173" s="3">
        <v>2.013888888888889E-2</v>
      </c>
      <c r="D173" t="s">
        <v>79</v>
      </c>
      <c r="E173" t="s">
        <v>27</v>
      </c>
      <c r="F173" t="s">
        <v>393</v>
      </c>
      <c r="G173" t="s">
        <v>29</v>
      </c>
      <c r="H173">
        <v>44</v>
      </c>
      <c r="I173">
        <v>1</v>
      </c>
      <c r="J173">
        <v>0</v>
      </c>
      <c r="K173">
        <v>0</v>
      </c>
      <c r="L173">
        <v>0</v>
      </c>
      <c r="M173">
        <v>18</v>
      </c>
      <c r="N173">
        <f t="shared" si="5"/>
        <v>18</v>
      </c>
      <c r="O173" t="s">
        <v>81</v>
      </c>
      <c r="P173" t="s">
        <v>82</v>
      </c>
      <c r="Q173" t="s">
        <v>38</v>
      </c>
      <c r="R173" s="1" t="s">
        <v>394</v>
      </c>
    </row>
    <row r="174" spans="1:18" x14ac:dyDescent="0.3">
      <c r="A174" t="s">
        <v>395</v>
      </c>
      <c r="B174" s="2">
        <v>41110</v>
      </c>
      <c r="C174" s="3">
        <v>2.0833333333333332E-2</v>
      </c>
      <c r="D174" t="s">
        <v>163</v>
      </c>
      <c r="E174" t="s">
        <v>27</v>
      </c>
      <c r="F174" t="s">
        <v>396</v>
      </c>
      <c r="G174" t="s">
        <v>29</v>
      </c>
      <c r="H174">
        <v>24</v>
      </c>
      <c r="I174">
        <v>1</v>
      </c>
      <c r="J174">
        <v>1</v>
      </c>
      <c r="K174">
        <v>1</v>
      </c>
      <c r="L174">
        <v>12</v>
      </c>
      <c r="M174">
        <v>58</v>
      </c>
      <c r="N174">
        <f t="shared" si="5"/>
        <v>70</v>
      </c>
      <c r="O174" t="s">
        <v>48</v>
      </c>
      <c r="P174" t="s">
        <v>31</v>
      </c>
      <c r="Q174" t="s">
        <v>32</v>
      </c>
      <c r="R174" s="1" t="s">
        <v>397</v>
      </c>
    </row>
    <row r="175" spans="1:18" x14ac:dyDescent="0.3">
      <c r="A175" t="s">
        <v>398</v>
      </c>
      <c r="B175" s="2">
        <v>41126</v>
      </c>
      <c r="C175" s="3">
        <v>0.43402777777777773</v>
      </c>
      <c r="D175" t="s">
        <v>125</v>
      </c>
      <c r="E175" t="s">
        <v>134</v>
      </c>
      <c r="F175" t="s">
        <v>399</v>
      </c>
      <c r="G175" t="s">
        <v>29</v>
      </c>
      <c r="H175">
        <v>40</v>
      </c>
      <c r="I175">
        <v>0</v>
      </c>
      <c r="J175">
        <v>0</v>
      </c>
      <c r="K175">
        <v>1</v>
      </c>
      <c r="L175">
        <v>6</v>
      </c>
      <c r="M175">
        <v>4</v>
      </c>
      <c r="N175">
        <f t="shared" si="5"/>
        <v>10</v>
      </c>
      <c r="O175" t="s">
        <v>66</v>
      </c>
      <c r="P175" t="s">
        <v>37</v>
      </c>
      <c r="Q175" t="s">
        <v>38</v>
      </c>
    </row>
    <row r="176" spans="1:18" x14ac:dyDescent="0.3">
      <c r="A176" t="s">
        <v>400</v>
      </c>
      <c r="B176" s="2">
        <v>41148</v>
      </c>
      <c r="C176" s="3">
        <v>0.44791666666666669</v>
      </c>
      <c r="D176" t="s">
        <v>401</v>
      </c>
      <c r="E176" t="s">
        <v>46</v>
      </c>
      <c r="F176" t="s">
        <v>402</v>
      </c>
      <c r="G176" t="s">
        <v>29</v>
      </c>
      <c r="H176">
        <v>15</v>
      </c>
      <c r="I176">
        <v>0</v>
      </c>
      <c r="J176">
        <v>1</v>
      </c>
      <c r="K176">
        <v>0</v>
      </c>
      <c r="L176">
        <v>0</v>
      </c>
      <c r="M176">
        <v>1</v>
      </c>
      <c r="N176">
        <f t="shared" si="5"/>
        <v>1</v>
      </c>
      <c r="O176" t="s">
        <v>56</v>
      </c>
      <c r="P176" t="s">
        <v>31</v>
      </c>
      <c r="Q176" t="s">
        <v>38</v>
      </c>
    </row>
    <row r="177" spans="1:17" x14ac:dyDescent="0.3">
      <c r="A177" t="s">
        <v>403</v>
      </c>
      <c r="B177" s="2">
        <v>41152</v>
      </c>
      <c r="C177" s="3">
        <v>0.16666666666666666</v>
      </c>
      <c r="D177" t="s">
        <v>316</v>
      </c>
      <c r="E177" t="s">
        <v>27</v>
      </c>
      <c r="F177" t="s">
        <v>404</v>
      </c>
      <c r="G177" t="s">
        <v>29</v>
      </c>
      <c r="H177">
        <v>23</v>
      </c>
      <c r="I177">
        <v>1</v>
      </c>
      <c r="J177">
        <v>0</v>
      </c>
      <c r="K177">
        <v>1</v>
      </c>
      <c r="L177">
        <v>2</v>
      </c>
      <c r="M177">
        <v>0</v>
      </c>
      <c r="N177">
        <f t="shared" si="5"/>
        <v>2</v>
      </c>
      <c r="O177" t="s">
        <v>43</v>
      </c>
      <c r="P177" t="s">
        <v>37</v>
      </c>
      <c r="Q177" t="s">
        <v>38</v>
      </c>
    </row>
    <row r="178" spans="1:17" x14ac:dyDescent="0.3">
      <c r="A178" t="s">
        <v>405</v>
      </c>
      <c r="B178" s="2">
        <v>41179</v>
      </c>
      <c r="C178" s="3">
        <v>0.69097222222222221</v>
      </c>
      <c r="D178" t="s">
        <v>111</v>
      </c>
      <c r="E178" t="s">
        <v>27</v>
      </c>
      <c r="F178" t="s">
        <v>406</v>
      </c>
      <c r="G178" t="s">
        <v>29</v>
      </c>
      <c r="H178">
        <v>36</v>
      </c>
      <c r="I178">
        <v>0</v>
      </c>
      <c r="J178">
        <v>0</v>
      </c>
      <c r="K178">
        <v>1</v>
      </c>
      <c r="L178">
        <v>6</v>
      </c>
      <c r="M178">
        <v>2</v>
      </c>
      <c r="N178">
        <f t="shared" si="5"/>
        <v>8</v>
      </c>
      <c r="O178" t="s">
        <v>43</v>
      </c>
      <c r="P178" t="s">
        <v>37</v>
      </c>
      <c r="Q178" t="s">
        <v>38</v>
      </c>
    </row>
    <row r="179" spans="1:17" x14ac:dyDescent="0.3">
      <c r="A179" t="s">
        <v>407</v>
      </c>
      <c r="B179" s="2">
        <v>41200</v>
      </c>
      <c r="C179" s="3">
        <v>0.46111111111111108</v>
      </c>
      <c r="D179" t="s">
        <v>103</v>
      </c>
      <c r="E179" t="s">
        <v>27</v>
      </c>
      <c r="F179" t="s">
        <v>408</v>
      </c>
      <c r="G179" t="s">
        <v>29</v>
      </c>
      <c r="H179">
        <v>36</v>
      </c>
      <c r="I179">
        <v>0</v>
      </c>
      <c r="J179">
        <v>0</v>
      </c>
      <c r="K179">
        <v>1</v>
      </c>
      <c r="L179">
        <v>3</v>
      </c>
      <c r="M179">
        <v>1</v>
      </c>
      <c r="N179">
        <f t="shared" si="5"/>
        <v>4</v>
      </c>
      <c r="O179" t="s">
        <v>325</v>
      </c>
      <c r="P179" t="s">
        <v>37</v>
      </c>
      <c r="Q179" t="s">
        <v>38</v>
      </c>
    </row>
    <row r="180" spans="1:17" x14ac:dyDescent="0.3">
      <c r="A180" t="s">
        <v>409</v>
      </c>
      <c r="B180" s="2">
        <v>41203</v>
      </c>
      <c r="C180" s="3">
        <v>0.46458333333333335</v>
      </c>
      <c r="D180" t="s">
        <v>125</v>
      </c>
      <c r="E180" t="s">
        <v>27</v>
      </c>
      <c r="F180" t="s">
        <v>410</v>
      </c>
      <c r="G180" t="s">
        <v>29</v>
      </c>
      <c r="H180">
        <v>45</v>
      </c>
      <c r="I180">
        <v>0</v>
      </c>
      <c r="J180">
        <v>0</v>
      </c>
      <c r="K180">
        <v>1</v>
      </c>
      <c r="L180">
        <v>3</v>
      </c>
      <c r="M180">
        <v>4</v>
      </c>
      <c r="N180">
        <f t="shared" si="5"/>
        <v>7</v>
      </c>
      <c r="O180" t="s">
        <v>43</v>
      </c>
      <c r="P180" t="s">
        <v>37</v>
      </c>
      <c r="Q180" t="s">
        <v>38</v>
      </c>
    </row>
    <row r="181" spans="1:17" x14ac:dyDescent="0.3">
      <c r="A181" t="s">
        <v>411</v>
      </c>
      <c r="B181" s="2">
        <v>41219</v>
      </c>
      <c r="C181" s="3">
        <v>0.34375</v>
      </c>
      <c r="D181" t="s">
        <v>45</v>
      </c>
      <c r="E181" t="s">
        <v>27</v>
      </c>
      <c r="F181" t="s">
        <v>412</v>
      </c>
      <c r="G181" t="s">
        <v>29</v>
      </c>
      <c r="H181">
        <v>42</v>
      </c>
      <c r="I181">
        <v>0</v>
      </c>
      <c r="J181">
        <v>0</v>
      </c>
      <c r="K181">
        <v>1</v>
      </c>
      <c r="L181">
        <v>2</v>
      </c>
      <c r="M181">
        <v>2</v>
      </c>
      <c r="N181">
        <f t="shared" si="5"/>
        <v>4</v>
      </c>
      <c r="O181" t="s">
        <v>43</v>
      </c>
      <c r="P181" t="s">
        <v>37</v>
      </c>
      <c r="Q181" t="s">
        <v>38</v>
      </c>
    </row>
    <row r="182" spans="1:17" x14ac:dyDescent="0.3">
      <c r="A182" t="s">
        <v>413</v>
      </c>
      <c r="B182" s="2">
        <v>41254</v>
      </c>
      <c r="C182" s="3">
        <v>0.64236111111111105</v>
      </c>
      <c r="D182" t="s">
        <v>239</v>
      </c>
      <c r="E182" t="s">
        <v>27</v>
      </c>
      <c r="F182" t="s">
        <v>414</v>
      </c>
      <c r="G182" t="s">
        <v>29</v>
      </c>
      <c r="H182">
        <v>22</v>
      </c>
      <c r="I182">
        <v>1</v>
      </c>
      <c r="J182">
        <v>0</v>
      </c>
      <c r="K182">
        <v>0</v>
      </c>
      <c r="L182">
        <v>2</v>
      </c>
      <c r="M182">
        <v>1</v>
      </c>
      <c r="N182">
        <f t="shared" si="5"/>
        <v>3</v>
      </c>
      <c r="O182" t="s">
        <v>43</v>
      </c>
      <c r="P182" t="s">
        <v>37</v>
      </c>
      <c r="Q182" t="s">
        <v>38</v>
      </c>
    </row>
    <row r="183" spans="1:17" x14ac:dyDescent="0.3">
      <c r="A183" t="s">
        <v>415</v>
      </c>
      <c r="B183" s="2">
        <v>41257</v>
      </c>
      <c r="C183" s="3">
        <v>0.39583333333333331</v>
      </c>
      <c r="D183" t="s">
        <v>330</v>
      </c>
      <c r="E183" t="s">
        <v>46</v>
      </c>
      <c r="F183" t="s">
        <v>416</v>
      </c>
      <c r="G183" t="s">
        <v>29</v>
      </c>
      <c r="H183">
        <v>20</v>
      </c>
      <c r="I183">
        <v>1</v>
      </c>
      <c r="J183">
        <v>0</v>
      </c>
      <c r="K183">
        <v>2</v>
      </c>
      <c r="L183">
        <v>27</v>
      </c>
      <c r="M183">
        <v>2</v>
      </c>
      <c r="N183">
        <f t="shared" si="5"/>
        <v>29</v>
      </c>
      <c r="O183" t="s">
        <v>36</v>
      </c>
      <c r="P183" t="s">
        <v>37</v>
      </c>
      <c r="Q183" t="s">
        <v>38</v>
      </c>
    </row>
    <row r="184" spans="1:17" x14ac:dyDescent="0.3">
      <c r="A184" t="s">
        <v>417</v>
      </c>
      <c r="B184" s="2">
        <v>41258</v>
      </c>
      <c r="C184" s="3">
        <v>0.16666666666666666</v>
      </c>
      <c r="D184" t="s">
        <v>79</v>
      </c>
      <c r="E184" t="s">
        <v>244</v>
      </c>
      <c r="F184" t="s">
        <v>418</v>
      </c>
      <c r="G184" t="s">
        <v>29</v>
      </c>
      <c r="H184">
        <v>38</v>
      </c>
      <c r="I184">
        <v>0</v>
      </c>
      <c r="J184">
        <v>0</v>
      </c>
      <c r="K184">
        <v>1</v>
      </c>
      <c r="L184">
        <v>0</v>
      </c>
      <c r="M184">
        <v>3</v>
      </c>
      <c r="N184">
        <f t="shared" si="5"/>
        <v>3</v>
      </c>
      <c r="O184" t="s">
        <v>109</v>
      </c>
      <c r="P184" t="s">
        <v>71</v>
      </c>
      <c r="Q184" t="s">
        <v>38</v>
      </c>
    </row>
    <row r="185" spans="1:17" x14ac:dyDescent="0.3">
      <c r="A185" t="s">
        <v>419</v>
      </c>
      <c r="B185" s="2">
        <v>41264</v>
      </c>
      <c r="C185" s="3">
        <v>0.3743055555555555</v>
      </c>
      <c r="D185" t="s">
        <v>85</v>
      </c>
      <c r="E185" t="s">
        <v>75</v>
      </c>
      <c r="F185" t="s">
        <v>420</v>
      </c>
      <c r="G185" t="s">
        <v>29</v>
      </c>
      <c r="H185">
        <v>44</v>
      </c>
      <c r="I185">
        <v>0</v>
      </c>
      <c r="J185">
        <v>0</v>
      </c>
      <c r="K185">
        <v>2</v>
      </c>
      <c r="L185">
        <v>3</v>
      </c>
      <c r="M185">
        <v>3</v>
      </c>
      <c r="N185">
        <f t="shared" si="5"/>
        <v>6</v>
      </c>
      <c r="O185" t="s">
        <v>109</v>
      </c>
      <c r="P185" t="s">
        <v>71</v>
      </c>
      <c r="Q185" t="s">
        <v>38</v>
      </c>
    </row>
    <row r="186" spans="1:17" x14ac:dyDescent="0.3">
      <c r="A186" t="s">
        <v>421</v>
      </c>
      <c r="B186" s="2">
        <v>41284</v>
      </c>
      <c r="C186" s="3">
        <v>0.3743055555555555</v>
      </c>
      <c r="D186" t="s">
        <v>45</v>
      </c>
      <c r="E186" t="s">
        <v>46</v>
      </c>
      <c r="F186" t="s">
        <v>422</v>
      </c>
      <c r="G186" t="s">
        <v>29</v>
      </c>
      <c r="H186">
        <v>16</v>
      </c>
      <c r="I186">
        <v>0</v>
      </c>
      <c r="J186">
        <v>1</v>
      </c>
      <c r="K186">
        <v>0</v>
      </c>
      <c r="L186">
        <v>0</v>
      </c>
      <c r="M186">
        <v>2</v>
      </c>
      <c r="N186">
        <f t="shared" si="5"/>
        <v>2</v>
      </c>
      <c r="O186" t="s">
        <v>113</v>
      </c>
      <c r="P186" t="s">
        <v>31</v>
      </c>
      <c r="Q186" t="s">
        <v>38</v>
      </c>
    </row>
    <row r="187" spans="1:17" x14ac:dyDescent="0.3">
      <c r="A187" t="s">
        <v>423</v>
      </c>
      <c r="B187" s="2">
        <v>41304</v>
      </c>
      <c r="C187" s="3">
        <v>0.44791666666666669</v>
      </c>
      <c r="D187" t="s">
        <v>351</v>
      </c>
      <c r="E187" t="s">
        <v>27</v>
      </c>
      <c r="F187" t="s">
        <v>424</v>
      </c>
      <c r="G187" t="s">
        <v>29</v>
      </c>
      <c r="H187">
        <v>70</v>
      </c>
      <c r="I187">
        <v>0</v>
      </c>
      <c r="J187">
        <v>0</v>
      </c>
      <c r="K187">
        <v>1</v>
      </c>
      <c r="L187">
        <v>2</v>
      </c>
      <c r="M187">
        <v>1</v>
      </c>
      <c r="N187">
        <f t="shared" si="5"/>
        <v>3</v>
      </c>
      <c r="O187" t="s">
        <v>325</v>
      </c>
      <c r="P187" t="s">
        <v>37</v>
      </c>
      <c r="Q187" t="s">
        <v>38</v>
      </c>
    </row>
    <row r="188" spans="1:17" x14ac:dyDescent="0.3">
      <c r="A188" t="s">
        <v>425</v>
      </c>
      <c r="B188" s="2">
        <v>41346</v>
      </c>
      <c r="C188" s="3">
        <v>0.39583333333333331</v>
      </c>
      <c r="D188" t="s">
        <v>117</v>
      </c>
      <c r="E188" t="s">
        <v>27</v>
      </c>
      <c r="F188" t="s">
        <v>426</v>
      </c>
      <c r="G188" t="s">
        <v>29</v>
      </c>
      <c r="H188">
        <v>64</v>
      </c>
      <c r="I188">
        <v>0</v>
      </c>
      <c r="J188">
        <v>1</v>
      </c>
      <c r="K188">
        <v>0</v>
      </c>
      <c r="L188">
        <v>4</v>
      </c>
      <c r="M188">
        <v>2</v>
      </c>
      <c r="N188">
        <f t="shared" si="5"/>
        <v>6</v>
      </c>
      <c r="O188" t="s">
        <v>367</v>
      </c>
      <c r="P188" t="s">
        <v>71</v>
      </c>
      <c r="Q188" t="s">
        <v>38</v>
      </c>
    </row>
    <row r="189" spans="1:17" x14ac:dyDescent="0.3">
      <c r="A189" t="s">
        <v>427</v>
      </c>
      <c r="B189" s="2">
        <v>41376</v>
      </c>
      <c r="C189" s="3">
        <v>0.57986111111111105</v>
      </c>
      <c r="D189" t="s">
        <v>61</v>
      </c>
      <c r="E189" t="s">
        <v>46</v>
      </c>
      <c r="F189" t="s">
        <v>428</v>
      </c>
      <c r="G189" t="s">
        <v>29</v>
      </c>
      <c r="H189">
        <v>22</v>
      </c>
      <c r="I189">
        <v>0</v>
      </c>
      <c r="J189">
        <v>1</v>
      </c>
      <c r="K189">
        <v>0</v>
      </c>
      <c r="L189">
        <v>0</v>
      </c>
      <c r="M189">
        <v>2</v>
      </c>
      <c r="N189">
        <f t="shared" si="5"/>
        <v>2</v>
      </c>
      <c r="O189" t="s">
        <v>355</v>
      </c>
      <c r="P189" t="s">
        <v>31</v>
      </c>
      <c r="Q189" t="s">
        <v>38</v>
      </c>
    </row>
    <row r="190" spans="1:17" x14ac:dyDescent="0.3">
      <c r="A190" t="s">
        <v>429</v>
      </c>
      <c r="B190" s="2">
        <v>41385</v>
      </c>
      <c r="C190" s="3">
        <v>0.89583333333333337</v>
      </c>
      <c r="D190" t="s">
        <v>148</v>
      </c>
      <c r="E190" t="s">
        <v>160</v>
      </c>
      <c r="F190" t="s">
        <v>430</v>
      </c>
      <c r="G190" t="s">
        <v>29</v>
      </c>
      <c r="H190">
        <v>27</v>
      </c>
      <c r="I190">
        <v>0</v>
      </c>
      <c r="J190">
        <v>1</v>
      </c>
      <c r="K190">
        <v>1</v>
      </c>
      <c r="L190">
        <v>4</v>
      </c>
      <c r="M190">
        <v>0</v>
      </c>
      <c r="N190">
        <f t="shared" si="5"/>
        <v>4</v>
      </c>
      <c r="O190" t="s">
        <v>109</v>
      </c>
      <c r="P190" t="s">
        <v>71</v>
      </c>
      <c r="Q190" t="s">
        <v>38</v>
      </c>
    </row>
    <row r="191" spans="1:17" x14ac:dyDescent="0.3">
      <c r="A191" t="s">
        <v>431</v>
      </c>
      <c r="B191" s="2">
        <v>41420</v>
      </c>
      <c r="C191" s="3">
        <v>0.1875</v>
      </c>
      <c r="D191" t="s">
        <v>34</v>
      </c>
      <c r="E191" t="s">
        <v>75</v>
      </c>
      <c r="F191" t="s">
        <v>432</v>
      </c>
      <c r="G191" t="s">
        <v>29</v>
      </c>
      <c r="H191">
        <v>23</v>
      </c>
      <c r="I191">
        <v>1</v>
      </c>
      <c r="J191">
        <v>0</v>
      </c>
      <c r="K191">
        <v>1</v>
      </c>
      <c r="L191">
        <v>2</v>
      </c>
      <c r="M191">
        <v>5</v>
      </c>
      <c r="N191">
        <f t="shared" si="5"/>
        <v>7</v>
      </c>
      <c r="O191" t="s">
        <v>109</v>
      </c>
      <c r="P191" t="s">
        <v>71</v>
      </c>
      <c r="Q191" t="s">
        <v>38</v>
      </c>
    </row>
    <row r="192" spans="1:17" x14ac:dyDescent="0.3">
      <c r="A192" t="s">
        <v>433</v>
      </c>
      <c r="B192" s="2">
        <v>41432</v>
      </c>
      <c r="C192" s="3">
        <v>0.49444444444444446</v>
      </c>
      <c r="D192" t="s">
        <v>45</v>
      </c>
      <c r="E192" t="s">
        <v>46</v>
      </c>
      <c r="F192" t="s">
        <v>434</v>
      </c>
      <c r="G192" t="s">
        <v>29</v>
      </c>
      <c r="H192">
        <v>23</v>
      </c>
      <c r="I192">
        <v>0</v>
      </c>
      <c r="J192">
        <v>0</v>
      </c>
      <c r="K192">
        <v>1</v>
      </c>
      <c r="L192">
        <v>5</v>
      </c>
      <c r="M192">
        <v>4</v>
      </c>
      <c r="N192">
        <f t="shared" si="5"/>
        <v>9</v>
      </c>
      <c r="O192" t="s">
        <v>109</v>
      </c>
      <c r="P192" t="s">
        <v>71</v>
      </c>
      <c r="Q192" t="s">
        <v>38</v>
      </c>
    </row>
    <row r="193" spans="1:18" x14ac:dyDescent="0.3">
      <c r="A193" t="s">
        <v>435</v>
      </c>
      <c r="B193" s="2">
        <v>41446</v>
      </c>
      <c r="C193" s="3">
        <v>0.48888888888888887</v>
      </c>
      <c r="D193" t="s">
        <v>172</v>
      </c>
      <c r="E193" t="s">
        <v>75</v>
      </c>
      <c r="F193" t="s">
        <v>436</v>
      </c>
      <c r="G193" t="s">
        <v>29</v>
      </c>
      <c r="H193">
        <v>23</v>
      </c>
      <c r="I193">
        <v>0</v>
      </c>
      <c r="J193">
        <v>1</v>
      </c>
      <c r="K193">
        <v>0</v>
      </c>
      <c r="L193">
        <v>0</v>
      </c>
      <c r="M193">
        <v>4</v>
      </c>
      <c r="N193">
        <f t="shared" si="5"/>
        <v>4</v>
      </c>
      <c r="O193" t="s">
        <v>52</v>
      </c>
      <c r="P193" t="s">
        <v>31</v>
      </c>
      <c r="Q193" t="s">
        <v>38</v>
      </c>
      <c r="R193" s="1" t="s">
        <v>437</v>
      </c>
    </row>
    <row r="194" spans="1:18" x14ac:dyDescent="0.3">
      <c r="A194" t="s">
        <v>438</v>
      </c>
      <c r="B194" s="2">
        <v>41481</v>
      </c>
      <c r="C194" s="3">
        <v>0.77083333333333337</v>
      </c>
      <c r="D194" t="s">
        <v>103</v>
      </c>
      <c r="E194" t="s">
        <v>160</v>
      </c>
      <c r="F194" t="s">
        <v>439</v>
      </c>
      <c r="G194" t="s">
        <v>29</v>
      </c>
      <c r="H194">
        <v>42</v>
      </c>
      <c r="I194">
        <v>0</v>
      </c>
      <c r="J194">
        <v>0</v>
      </c>
      <c r="K194">
        <v>1</v>
      </c>
      <c r="L194">
        <v>6</v>
      </c>
      <c r="M194">
        <v>0</v>
      </c>
      <c r="N194">
        <f t="shared" si="5"/>
        <v>6</v>
      </c>
      <c r="O194" t="s">
        <v>109</v>
      </c>
      <c r="P194" t="s">
        <v>71</v>
      </c>
      <c r="Q194" t="s">
        <v>38</v>
      </c>
    </row>
    <row r="195" spans="1:18" x14ac:dyDescent="0.3">
      <c r="A195" t="s">
        <v>440</v>
      </c>
      <c r="B195" s="2">
        <v>41491</v>
      </c>
      <c r="C195" s="3">
        <v>0.80486111111111114</v>
      </c>
      <c r="D195" t="s">
        <v>85</v>
      </c>
      <c r="E195" t="s">
        <v>68</v>
      </c>
      <c r="F195" t="s">
        <v>441</v>
      </c>
      <c r="G195" t="s">
        <v>29</v>
      </c>
      <c r="H195">
        <v>59</v>
      </c>
      <c r="I195">
        <v>1</v>
      </c>
      <c r="J195">
        <v>0</v>
      </c>
      <c r="K195">
        <v>1</v>
      </c>
      <c r="L195">
        <v>3</v>
      </c>
      <c r="M195">
        <v>2</v>
      </c>
      <c r="N195">
        <f t="shared" si="5"/>
        <v>5</v>
      </c>
      <c r="O195" t="s">
        <v>56</v>
      </c>
      <c r="P195" t="s">
        <v>31</v>
      </c>
      <c r="Q195" t="s">
        <v>38</v>
      </c>
    </row>
    <row r="196" spans="1:18" x14ac:dyDescent="0.3">
      <c r="A196" t="s">
        <v>442</v>
      </c>
      <c r="B196" s="2">
        <v>41510</v>
      </c>
      <c r="C196" s="3">
        <v>0.3888888888888889</v>
      </c>
      <c r="D196" t="s">
        <v>103</v>
      </c>
      <c r="E196" t="s">
        <v>75</v>
      </c>
      <c r="F196" t="s">
        <v>443</v>
      </c>
      <c r="G196" t="s">
        <v>29</v>
      </c>
      <c r="H196">
        <v>72</v>
      </c>
      <c r="I196">
        <v>1</v>
      </c>
      <c r="J196">
        <v>1</v>
      </c>
      <c r="K196">
        <v>0</v>
      </c>
      <c r="L196">
        <v>2</v>
      </c>
      <c r="M196">
        <v>2</v>
      </c>
      <c r="N196">
        <f t="shared" si="5"/>
        <v>4</v>
      </c>
      <c r="O196" t="s">
        <v>325</v>
      </c>
      <c r="P196" t="s">
        <v>37</v>
      </c>
      <c r="Q196" t="s">
        <v>38</v>
      </c>
    </row>
    <row r="197" spans="1:18" x14ac:dyDescent="0.3">
      <c r="A197" t="s">
        <v>444</v>
      </c>
      <c r="B197" s="2">
        <v>41533</v>
      </c>
      <c r="C197" s="3">
        <v>0.3444444444444445</v>
      </c>
      <c r="D197" t="s">
        <v>148</v>
      </c>
      <c r="E197" t="s">
        <v>68</v>
      </c>
      <c r="F197" t="s">
        <v>445</v>
      </c>
      <c r="G197" t="s">
        <v>29</v>
      </c>
      <c r="H197">
        <v>34</v>
      </c>
      <c r="I197">
        <v>0</v>
      </c>
      <c r="J197">
        <v>1</v>
      </c>
      <c r="K197">
        <v>1</v>
      </c>
      <c r="L197">
        <v>12</v>
      </c>
      <c r="M197">
        <v>7</v>
      </c>
      <c r="N197">
        <f t="shared" si="5"/>
        <v>19</v>
      </c>
      <c r="O197" t="s">
        <v>109</v>
      </c>
      <c r="P197" t="s">
        <v>71</v>
      </c>
      <c r="Q197" t="s">
        <v>38</v>
      </c>
    </row>
    <row r="198" spans="1:18" x14ac:dyDescent="0.3">
      <c r="A198" t="s">
        <v>446</v>
      </c>
      <c r="B198" s="2">
        <v>41568</v>
      </c>
      <c r="C198" s="3">
        <v>0.30277777777777776</v>
      </c>
      <c r="D198" t="s">
        <v>157</v>
      </c>
      <c r="E198" t="s">
        <v>46</v>
      </c>
      <c r="F198" t="s">
        <v>447</v>
      </c>
      <c r="G198" t="s">
        <v>29</v>
      </c>
      <c r="H198">
        <v>12</v>
      </c>
      <c r="I198">
        <v>0</v>
      </c>
      <c r="J198">
        <v>0</v>
      </c>
      <c r="K198">
        <v>1</v>
      </c>
      <c r="L198">
        <v>1</v>
      </c>
      <c r="M198">
        <v>2</v>
      </c>
      <c r="N198">
        <f t="shared" si="5"/>
        <v>3</v>
      </c>
      <c r="O198" t="s">
        <v>43</v>
      </c>
      <c r="P198" t="s">
        <v>37</v>
      </c>
      <c r="Q198" t="s">
        <v>38</v>
      </c>
    </row>
    <row r="199" spans="1:18" x14ac:dyDescent="0.3">
      <c r="A199" t="s">
        <v>448</v>
      </c>
      <c r="B199" s="2">
        <v>41573</v>
      </c>
      <c r="C199" s="3">
        <v>0.47222222222222227</v>
      </c>
      <c r="D199" t="s">
        <v>327</v>
      </c>
      <c r="E199" t="s">
        <v>75</v>
      </c>
      <c r="F199" t="s">
        <v>449</v>
      </c>
      <c r="G199" t="s">
        <v>29</v>
      </c>
      <c r="H199">
        <v>35</v>
      </c>
      <c r="I199">
        <v>2</v>
      </c>
      <c r="J199">
        <v>0</v>
      </c>
      <c r="K199">
        <v>3</v>
      </c>
      <c r="L199">
        <v>0</v>
      </c>
      <c r="M199">
        <v>4</v>
      </c>
      <c r="N199">
        <f t="shared" si="5"/>
        <v>4</v>
      </c>
      <c r="O199" t="s">
        <v>109</v>
      </c>
      <c r="P199" t="s">
        <v>71</v>
      </c>
      <c r="Q199" t="s">
        <v>38</v>
      </c>
    </row>
    <row r="200" spans="1:18" x14ac:dyDescent="0.3">
      <c r="A200" t="s">
        <v>450</v>
      </c>
      <c r="B200" s="2">
        <v>41579</v>
      </c>
      <c r="C200" s="3">
        <v>0.38750000000000001</v>
      </c>
      <c r="D200" t="s">
        <v>45</v>
      </c>
      <c r="E200" t="s">
        <v>68</v>
      </c>
      <c r="F200" t="s">
        <v>451</v>
      </c>
      <c r="G200" t="s">
        <v>29</v>
      </c>
      <c r="H200">
        <v>23</v>
      </c>
      <c r="I200">
        <v>1</v>
      </c>
      <c r="J200">
        <v>0</v>
      </c>
      <c r="K200">
        <v>0</v>
      </c>
      <c r="L200">
        <v>1</v>
      </c>
      <c r="M200">
        <v>3</v>
      </c>
      <c r="N200">
        <f t="shared" si="5"/>
        <v>4</v>
      </c>
      <c r="O200" t="s">
        <v>52</v>
      </c>
      <c r="P200" t="s">
        <v>31</v>
      </c>
      <c r="Q200" t="s">
        <v>38</v>
      </c>
    </row>
    <row r="201" spans="1:18" x14ac:dyDescent="0.3">
      <c r="A201" t="s">
        <v>452</v>
      </c>
      <c r="B201" s="2">
        <v>41621</v>
      </c>
      <c r="C201" s="3">
        <v>0.52083333333333337</v>
      </c>
      <c r="D201" t="s">
        <v>163</v>
      </c>
      <c r="E201" t="s">
        <v>46</v>
      </c>
      <c r="F201" t="s">
        <v>453</v>
      </c>
      <c r="G201" t="s">
        <v>29</v>
      </c>
      <c r="H201">
        <v>18</v>
      </c>
      <c r="I201">
        <v>0</v>
      </c>
      <c r="J201">
        <v>1</v>
      </c>
      <c r="K201">
        <v>0</v>
      </c>
      <c r="L201">
        <v>1</v>
      </c>
      <c r="M201">
        <v>0</v>
      </c>
      <c r="N201">
        <f t="shared" si="5"/>
        <v>1</v>
      </c>
      <c r="O201" t="s">
        <v>36</v>
      </c>
      <c r="P201" t="s">
        <v>37</v>
      </c>
      <c r="Q201" t="s">
        <v>38</v>
      </c>
    </row>
    <row r="202" spans="1:18" x14ac:dyDescent="0.3">
      <c r="A202" t="s">
        <v>454</v>
      </c>
      <c r="B202" s="2">
        <v>41625</v>
      </c>
      <c r="C202" s="3">
        <v>0.58333333333333337</v>
      </c>
      <c r="D202" t="s">
        <v>157</v>
      </c>
      <c r="E202" t="s">
        <v>244</v>
      </c>
      <c r="F202" t="s">
        <v>455</v>
      </c>
      <c r="G202" t="s">
        <v>29</v>
      </c>
      <c r="H202">
        <v>51</v>
      </c>
      <c r="I202">
        <v>0</v>
      </c>
      <c r="J202">
        <v>1</v>
      </c>
      <c r="K202">
        <v>2</v>
      </c>
      <c r="L202">
        <v>1</v>
      </c>
      <c r="M202">
        <v>2</v>
      </c>
      <c r="N202">
        <f t="shared" si="5"/>
        <v>3</v>
      </c>
      <c r="O202" t="s">
        <v>36</v>
      </c>
      <c r="P202" t="s">
        <v>37</v>
      </c>
      <c r="Q202" t="s">
        <v>38</v>
      </c>
    </row>
    <row r="203" spans="1:18" x14ac:dyDescent="0.3">
      <c r="A203" t="s">
        <v>456</v>
      </c>
      <c r="B203" s="2">
        <v>41653</v>
      </c>
      <c r="C203" s="3">
        <v>0.3125</v>
      </c>
      <c r="D203" t="s">
        <v>327</v>
      </c>
      <c r="E203" t="s">
        <v>46</v>
      </c>
      <c r="F203" t="s">
        <v>457</v>
      </c>
      <c r="G203" t="s">
        <v>29</v>
      </c>
      <c r="H203">
        <v>12</v>
      </c>
      <c r="I203">
        <v>0</v>
      </c>
      <c r="J203">
        <v>1</v>
      </c>
      <c r="K203">
        <v>0</v>
      </c>
      <c r="L203">
        <v>0</v>
      </c>
      <c r="M203">
        <v>3</v>
      </c>
      <c r="N203">
        <f t="shared" si="5"/>
        <v>3</v>
      </c>
      <c r="O203" t="s">
        <v>113</v>
      </c>
      <c r="P203" t="s">
        <v>31</v>
      </c>
      <c r="Q203" t="s">
        <v>38</v>
      </c>
    </row>
    <row r="204" spans="1:18" x14ac:dyDescent="0.3">
      <c r="A204" t="s">
        <v>458</v>
      </c>
      <c r="B204" s="2">
        <v>41654</v>
      </c>
      <c r="C204" s="3">
        <v>0.92291666666666661</v>
      </c>
      <c r="D204" t="s">
        <v>58</v>
      </c>
      <c r="E204" t="s">
        <v>27</v>
      </c>
      <c r="F204" t="s">
        <v>459</v>
      </c>
      <c r="G204" t="s">
        <v>29</v>
      </c>
      <c r="H204">
        <v>22</v>
      </c>
      <c r="I204">
        <v>0</v>
      </c>
      <c r="J204">
        <v>0</v>
      </c>
      <c r="K204">
        <v>1</v>
      </c>
      <c r="L204">
        <v>2</v>
      </c>
      <c r="M204">
        <v>0</v>
      </c>
      <c r="N204">
        <f t="shared" si="5"/>
        <v>2</v>
      </c>
      <c r="O204" t="s">
        <v>109</v>
      </c>
      <c r="P204" t="s">
        <v>71</v>
      </c>
      <c r="Q204" t="s">
        <v>38</v>
      </c>
    </row>
    <row r="205" spans="1:18" x14ac:dyDescent="0.3">
      <c r="A205" t="s">
        <v>460</v>
      </c>
      <c r="B205" s="2">
        <v>41664</v>
      </c>
      <c r="C205" s="3">
        <v>0.46875</v>
      </c>
      <c r="D205" t="s">
        <v>401</v>
      </c>
      <c r="E205" t="s">
        <v>27</v>
      </c>
      <c r="F205" t="s">
        <v>461</v>
      </c>
      <c r="G205" t="s">
        <v>29</v>
      </c>
      <c r="H205">
        <v>19</v>
      </c>
      <c r="I205">
        <v>0</v>
      </c>
      <c r="J205">
        <v>1</v>
      </c>
      <c r="K205">
        <v>0</v>
      </c>
      <c r="L205">
        <v>2</v>
      </c>
      <c r="M205">
        <v>5</v>
      </c>
      <c r="N205">
        <f t="shared" si="5"/>
        <v>7</v>
      </c>
      <c r="O205" t="s">
        <v>43</v>
      </c>
      <c r="P205" t="s">
        <v>37</v>
      </c>
      <c r="Q205" t="s">
        <v>38</v>
      </c>
    </row>
    <row r="206" spans="1:18" x14ac:dyDescent="0.3">
      <c r="A206" t="s">
        <v>462</v>
      </c>
      <c r="B206" s="2">
        <v>41690</v>
      </c>
      <c r="C206" s="3">
        <v>0.64583333333333337</v>
      </c>
      <c r="D206" t="s">
        <v>45</v>
      </c>
      <c r="E206" t="s">
        <v>68</v>
      </c>
      <c r="F206" t="s">
        <v>463</v>
      </c>
      <c r="G206" t="s">
        <v>55</v>
      </c>
      <c r="H206">
        <v>44</v>
      </c>
      <c r="I206">
        <v>0</v>
      </c>
      <c r="J206">
        <v>0</v>
      </c>
      <c r="K206">
        <v>1</v>
      </c>
      <c r="L206">
        <v>4</v>
      </c>
      <c r="M206">
        <v>2</v>
      </c>
      <c r="N206">
        <f t="shared" si="5"/>
        <v>6</v>
      </c>
      <c r="O206" t="s">
        <v>56</v>
      </c>
      <c r="P206" t="s">
        <v>31</v>
      </c>
      <c r="Q206" t="s">
        <v>38</v>
      </c>
    </row>
    <row r="207" spans="1:18" x14ac:dyDescent="0.3">
      <c r="A207" t="s">
        <v>464</v>
      </c>
      <c r="B207" s="2">
        <v>41731</v>
      </c>
      <c r="C207" s="3">
        <v>0.66666666666666663</v>
      </c>
      <c r="D207" t="s">
        <v>34</v>
      </c>
      <c r="E207" t="s">
        <v>68</v>
      </c>
      <c r="F207" t="s">
        <v>465</v>
      </c>
      <c r="G207" t="s">
        <v>29</v>
      </c>
      <c r="H207">
        <v>34</v>
      </c>
      <c r="I207">
        <v>0</v>
      </c>
      <c r="J207">
        <v>0</v>
      </c>
      <c r="K207">
        <v>1</v>
      </c>
      <c r="L207">
        <v>3</v>
      </c>
      <c r="M207">
        <v>12</v>
      </c>
      <c r="N207">
        <f t="shared" si="5"/>
        <v>15</v>
      </c>
      <c r="O207" t="s">
        <v>36</v>
      </c>
      <c r="P207" t="s">
        <v>37</v>
      </c>
      <c r="Q207" t="s">
        <v>38</v>
      </c>
    </row>
    <row r="208" spans="1:18" x14ac:dyDescent="0.3">
      <c r="A208" t="s">
        <v>466</v>
      </c>
      <c r="B208" s="2">
        <v>41742</v>
      </c>
      <c r="C208" s="3">
        <v>0.54166666666666663</v>
      </c>
      <c r="D208" t="s">
        <v>120</v>
      </c>
      <c r="E208" t="s">
        <v>134</v>
      </c>
      <c r="F208" t="s">
        <v>467</v>
      </c>
      <c r="G208" t="s">
        <v>29</v>
      </c>
      <c r="H208">
        <v>73</v>
      </c>
      <c r="I208">
        <v>0</v>
      </c>
      <c r="J208">
        <v>1</v>
      </c>
      <c r="K208">
        <v>2</v>
      </c>
      <c r="L208">
        <v>3</v>
      </c>
      <c r="M208">
        <v>0</v>
      </c>
      <c r="N208">
        <f t="shared" si="5"/>
        <v>3</v>
      </c>
      <c r="O208" t="s">
        <v>81</v>
      </c>
      <c r="P208" t="s">
        <v>82</v>
      </c>
      <c r="Q208" t="s">
        <v>38</v>
      </c>
    </row>
    <row r="209" spans="1:18" x14ac:dyDescent="0.3">
      <c r="A209" t="s">
        <v>468</v>
      </c>
      <c r="B209" s="2">
        <v>41758</v>
      </c>
      <c r="C209" s="3">
        <v>0.24305555555555555</v>
      </c>
      <c r="D209" t="s">
        <v>293</v>
      </c>
      <c r="E209" t="s">
        <v>27</v>
      </c>
      <c r="F209" t="s">
        <v>469</v>
      </c>
      <c r="G209" t="s">
        <v>29</v>
      </c>
      <c r="H209">
        <v>19</v>
      </c>
      <c r="I209">
        <v>0</v>
      </c>
      <c r="J209">
        <v>1</v>
      </c>
      <c r="K209">
        <v>0</v>
      </c>
      <c r="L209">
        <v>0</v>
      </c>
      <c r="M209">
        <v>6</v>
      </c>
      <c r="N209">
        <f t="shared" si="5"/>
        <v>6</v>
      </c>
      <c r="O209" t="s">
        <v>43</v>
      </c>
      <c r="P209" t="s">
        <v>37</v>
      </c>
      <c r="Q209" t="s">
        <v>38</v>
      </c>
    </row>
    <row r="210" spans="1:18" x14ac:dyDescent="0.3">
      <c r="A210" t="s">
        <v>470</v>
      </c>
      <c r="B210" s="2">
        <v>41762</v>
      </c>
      <c r="C210" s="3">
        <v>0.54166666666666663</v>
      </c>
      <c r="D210" t="s">
        <v>256</v>
      </c>
      <c r="E210" t="s">
        <v>160</v>
      </c>
      <c r="F210" t="s">
        <v>471</v>
      </c>
      <c r="G210" t="s">
        <v>29</v>
      </c>
      <c r="H210">
        <v>40</v>
      </c>
      <c r="I210">
        <v>0</v>
      </c>
      <c r="J210">
        <v>0</v>
      </c>
      <c r="K210">
        <v>1</v>
      </c>
      <c r="L210">
        <v>3</v>
      </c>
      <c r="M210">
        <v>4</v>
      </c>
      <c r="N210">
        <f t="shared" si="5"/>
        <v>7</v>
      </c>
      <c r="O210" t="s">
        <v>325</v>
      </c>
      <c r="P210" t="s">
        <v>37</v>
      </c>
      <c r="Q210" t="s">
        <v>38</v>
      </c>
      <c r="R210" s="1" t="s">
        <v>472</v>
      </c>
    </row>
    <row r="211" spans="1:18" x14ac:dyDescent="0.3">
      <c r="A211" t="s">
        <v>473</v>
      </c>
      <c r="B211" s="2">
        <v>41782</v>
      </c>
      <c r="C211" s="3">
        <v>0.89374999999999993</v>
      </c>
      <c r="D211" t="s">
        <v>45</v>
      </c>
      <c r="E211" t="s">
        <v>75</v>
      </c>
      <c r="F211" t="s">
        <v>474</v>
      </c>
      <c r="G211" t="s">
        <v>29</v>
      </c>
      <c r="H211">
        <v>22</v>
      </c>
      <c r="I211">
        <v>0</v>
      </c>
      <c r="J211">
        <v>0</v>
      </c>
      <c r="K211">
        <v>1</v>
      </c>
      <c r="L211">
        <v>6</v>
      </c>
      <c r="M211">
        <v>14</v>
      </c>
      <c r="N211">
        <f t="shared" si="5"/>
        <v>20</v>
      </c>
      <c r="O211" t="s">
        <v>66</v>
      </c>
      <c r="P211" t="s">
        <v>37</v>
      </c>
      <c r="Q211" t="s">
        <v>38</v>
      </c>
    </row>
    <row r="212" spans="1:18" x14ac:dyDescent="0.3">
      <c r="A212" t="s">
        <v>475</v>
      </c>
      <c r="B212" s="2">
        <v>41795</v>
      </c>
      <c r="C212" s="3">
        <v>0.64236111111111105</v>
      </c>
      <c r="D212" t="s">
        <v>148</v>
      </c>
      <c r="E212" t="s">
        <v>46</v>
      </c>
      <c r="F212" t="s">
        <v>476</v>
      </c>
      <c r="G212" t="s">
        <v>29</v>
      </c>
      <c r="H212">
        <v>26</v>
      </c>
      <c r="I212">
        <v>0</v>
      </c>
      <c r="J212">
        <v>1</v>
      </c>
      <c r="K212">
        <v>0</v>
      </c>
      <c r="L212">
        <v>1</v>
      </c>
      <c r="M212">
        <v>3</v>
      </c>
      <c r="N212">
        <f t="shared" si="5"/>
        <v>4</v>
      </c>
      <c r="O212" t="s">
        <v>56</v>
      </c>
      <c r="P212" t="s">
        <v>31</v>
      </c>
      <c r="Q212" t="s">
        <v>38</v>
      </c>
    </row>
    <row r="213" spans="1:18" x14ac:dyDescent="0.3">
      <c r="A213" t="s">
        <v>477</v>
      </c>
      <c r="B213" s="2">
        <v>41796</v>
      </c>
      <c r="C213" s="3">
        <v>0.41666666666666669</v>
      </c>
      <c r="D213" t="s">
        <v>293</v>
      </c>
      <c r="E213" t="s">
        <v>68</v>
      </c>
      <c r="F213" t="s">
        <v>478</v>
      </c>
      <c r="G213" t="s">
        <v>29</v>
      </c>
      <c r="H213">
        <v>48</v>
      </c>
      <c r="I213">
        <v>1</v>
      </c>
      <c r="J213">
        <v>0</v>
      </c>
      <c r="K213">
        <v>3</v>
      </c>
      <c r="L213">
        <v>0</v>
      </c>
      <c r="M213">
        <v>1</v>
      </c>
      <c r="N213">
        <f t="shared" si="5"/>
        <v>1</v>
      </c>
      <c r="O213" t="s">
        <v>109</v>
      </c>
      <c r="P213" t="s">
        <v>71</v>
      </c>
      <c r="Q213" t="s">
        <v>38</v>
      </c>
    </row>
    <row r="214" spans="1:18" x14ac:dyDescent="0.3">
      <c r="A214" t="s">
        <v>479</v>
      </c>
      <c r="B214" s="2">
        <v>41798</v>
      </c>
      <c r="C214" s="3">
        <v>0.47222222222222227</v>
      </c>
      <c r="D214" t="s">
        <v>157</v>
      </c>
      <c r="E214" t="s">
        <v>27</v>
      </c>
      <c r="F214" t="s">
        <v>480</v>
      </c>
      <c r="G214" t="s">
        <v>481</v>
      </c>
      <c r="H214" t="s">
        <v>482</v>
      </c>
      <c r="I214">
        <v>0</v>
      </c>
      <c r="J214">
        <v>1</v>
      </c>
      <c r="K214">
        <v>2</v>
      </c>
      <c r="L214">
        <v>3</v>
      </c>
      <c r="M214">
        <v>0</v>
      </c>
      <c r="N214">
        <f t="shared" si="5"/>
        <v>3</v>
      </c>
      <c r="O214" t="s">
        <v>483</v>
      </c>
      <c r="P214" t="s">
        <v>484</v>
      </c>
      <c r="Q214" t="s">
        <v>38</v>
      </c>
    </row>
    <row r="215" spans="1:18" x14ac:dyDescent="0.3">
      <c r="A215" t="s">
        <v>485</v>
      </c>
      <c r="B215" s="2">
        <v>41800</v>
      </c>
      <c r="C215" s="3">
        <v>0.33680555555555558</v>
      </c>
      <c r="D215" t="s">
        <v>239</v>
      </c>
      <c r="E215" t="s">
        <v>46</v>
      </c>
      <c r="F215" t="s">
        <v>486</v>
      </c>
      <c r="G215" t="s">
        <v>29</v>
      </c>
      <c r="H215">
        <v>15</v>
      </c>
      <c r="I215">
        <v>1</v>
      </c>
      <c r="J215">
        <v>0</v>
      </c>
      <c r="K215">
        <v>1</v>
      </c>
      <c r="L215">
        <v>1</v>
      </c>
      <c r="M215">
        <v>1</v>
      </c>
      <c r="N215">
        <f t="shared" si="5"/>
        <v>2</v>
      </c>
      <c r="O215" t="s">
        <v>36</v>
      </c>
      <c r="P215" t="s">
        <v>37</v>
      </c>
      <c r="Q215" t="s">
        <v>38</v>
      </c>
    </row>
    <row r="216" spans="1:18" x14ac:dyDescent="0.3">
      <c r="A216" t="s">
        <v>487</v>
      </c>
      <c r="B216" s="2">
        <v>41844</v>
      </c>
      <c r="C216" s="3">
        <v>0.59722222222222221</v>
      </c>
      <c r="D216" t="s">
        <v>85</v>
      </c>
      <c r="E216" t="s">
        <v>244</v>
      </c>
      <c r="F216" t="s">
        <v>488</v>
      </c>
      <c r="G216" t="s">
        <v>29</v>
      </c>
      <c r="H216">
        <v>49</v>
      </c>
      <c r="I216">
        <v>0</v>
      </c>
      <c r="J216">
        <v>0</v>
      </c>
      <c r="K216">
        <v>1</v>
      </c>
      <c r="L216">
        <v>1</v>
      </c>
      <c r="M216">
        <v>1</v>
      </c>
      <c r="N216">
        <f t="shared" si="5"/>
        <v>2</v>
      </c>
      <c r="O216" t="s">
        <v>489</v>
      </c>
      <c r="P216" t="s">
        <v>31</v>
      </c>
      <c r="Q216" t="s">
        <v>38</v>
      </c>
    </row>
    <row r="217" spans="1:18" x14ac:dyDescent="0.3">
      <c r="A217" t="s">
        <v>490</v>
      </c>
      <c r="B217" s="2">
        <v>41853</v>
      </c>
      <c r="C217" s="3">
        <v>0.77638888888888891</v>
      </c>
      <c r="D217" t="s">
        <v>351</v>
      </c>
      <c r="E217" t="s">
        <v>27</v>
      </c>
      <c r="F217" t="s">
        <v>491</v>
      </c>
      <c r="G217" t="s">
        <v>29</v>
      </c>
      <c r="H217">
        <v>28</v>
      </c>
      <c r="I217">
        <v>1</v>
      </c>
      <c r="J217">
        <v>0</v>
      </c>
      <c r="K217">
        <v>0</v>
      </c>
      <c r="L217">
        <v>0</v>
      </c>
      <c r="M217">
        <v>2</v>
      </c>
      <c r="N217">
        <f t="shared" si="5"/>
        <v>2</v>
      </c>
      <c r="O217" t="s">
        <v>109</v>
      </c>
      <c r="P217" t="s">
        <v>71</v>
      </c>
      <c r="Q217" t="s">
        <v>38</v>
      </c>
    </row>
    <row r="218" spans="1:18" x14ac:dyDescent="0.3">
      <c r="A218" t="s">
        <v>492</v>
      </c>
      <c r="B218" s="2">
        <v>41905</v>
      </c>
      <c r="C218" s="3">
        <v>0.3888888888888889</v>
      </c>
      <c r="D218" t="s">
        <v>79</v>
      </c>
      <c r="E218" t="s">
        <v>27</v>
      </c>
      <c r="F218" t="s">
        <v>493</v>
      </c>
      <c r="G218" t="s">
        <v>29</v>
      </c>
      <c r="H218">
        <v>45</v>
      </c>
      <c r="I218">
        <v>0</v>
      </c>
      <c r="J218">
        <v>0</v>
      </c>
      <c r="K218">
        <v>1</v>
      </c>
      <c r="L218">
        <v>2</v>
      </c>
      <c r="M218">
        <v>0</v>
      </c>
      <c r="N218">
        <f t="shared" si="5"/>
        <v>2</v>
      </c>
      <c r="O218" t="s">
        <v>43</v>
      </c>
      <c r="P218" t="s">
        <v>37</v>
      </c>
      <c r="Q218" t="s">
        <v>38</v>
      </c>
    </row>
    <row r="219" spans="1:18" x14ac:dyDescent="0.3">
      <c r="A219" t="s">
        <v>494</v>
      </c>
      <c r="B219" s="2">
        <v>41936</v>
      </c>
      <c r="C219" s="3">
        <v>0.44375000000000003</v>
      </c>
      <c r="D219" t="s">
        <v>148</v>
      </c>
      <c r="E219" t="s">
        <v>46</v>
      </c>
      <c r="F219" t="s">
        <v>495</v>
      </c>
      <c r="G219" t="s">
        <v>29</v>
      </c>
      <c r="H219">
        <v>15</v>
      </c>
      <c r="I219">
        <v>0</v>
      </c>
      <c r="J219">
        <v>0</v>
      </c>
      <c r="K219">
        <v>1</v>
      </c>
      <c r="L219">
        <v>4</v>
      </c>
      <c r="M219">
        <v>3</v>
      </c>
      <c r="N219">
        <f t="shared" si="5"/>
        <v>7</v>
      </c>
      <c r="O219" t="s">
        <v>496</v>
      </c>
      <c r="P219" t="s">
        <v>37</v>
      </c>
      <c r="Q219" t="s">
        <v>38</v>
      </c>
    </row>
    <row r="220" spans="1:18" x14ac:dyDescent="0.3">
      <c r="A220" t="s">
        <v>497</v>
      </c>
      <c r="B220" s="2">
        <v>41963</v>
      </c>
      <c r="C220" s="3">
        <v>0</v>
      </c>
      <c r="D220" t="s">
        <v>103</v>
      </c>
      <c r="E220" t="s">
        <v>46</v>
      </c>
      <c r="F220" t="s">
        <v>498</v>
      </c>
      <c r="G220" t="s">
        <v>29</v>
      </c>
      <c r="H220">
        <v>31</v>
      </c>
      <c r="I220">
        <v>0</v>
      </c>
      <c r="J220">
        <v>0</v>
      </c>
      <c r="K220">
        <v>1</v>
      </c>
      <c r="L220">
        <v>0</v>
      </c>
      <c r="M220">
        <v>3</v>
      </c>
      <c r="N220">
        <f t="shared" si="5"/>
        <v>3</v>
      </c>
      <c r="O220" t="s">
        <v>109</v>
      </c>
      <c r="P220" t="s">
        <v>71</v>
      </c>
      <c r="Q220" t="s">
        <v>38</v>
      </c>
    </row>
    <row r="221" spans="1:18" x14ac:dyDescent="0.3">
      <c r="A221" t="s">
        <v>499</v>
      </c>
      <c r="B221" s="2">
        <v>41965</v>
      </c>
      <c r="C221" s="3">
        <v>0.42708333333333331</v>
      </c>
      <c r="D221" t="s">
        <v>103</v>
      </c>
      <c r="E221" t="s">
        <v>160</v>
      </c>
      <c r="F221" t="s">
        <v>500</v>
      </c>
      <c r="G221" t="s">
        <v>29</v>
      </c>
      <c r="H221">
        <v>53</v>
      </c>
      <c r="I221">
        <v>0</v>
      </c>
      <c r="J221">
        <v>0</v>
      </c>
      <c r="K221">
        <v>1</v>
      </c>
      <c r="L221">
        <v>1</v>
      </c>
      <c r="M221">
        <v>1</v>
      </c>
      <c r="N221">
        <f t="shared" si="5"/>
        <v>2</v>
      </c>
      <c r="O221" t="s">
        <v>322</v>
      </c>
      <c r="P221" t="s">
        <v>71</v>
      </c>
      <c r="Q221" t="s">
        <v>38</v>
      </c>
    </row>
    <row r="222" spans="1:18" x14ac:dyDescent="0.3">
      <c r="A222" t="s">
        <v>501</v>
      </c>
      <c r="B222" s="2">
        <v>41971</v>
      </c>
      <c r="C222" s="3">
        <v>9.7916666666666666E-2</v>
      </c>
      <c r="D222" t="s">
        <v>34</v>
      </c>
      <c r="E222" t="s">
        <v>68</v>
      </c>
      <c r="F222" t="s">
        <v>502</v>
      </c>
      <c r="G222" t="s">
        <v>29</v>
      </c>
      <c r="H222">
        <v>49</v>
      </c>
      <c r="I222">
        <v>1</v>
      </c>
      <c r="J222">
        <v>0</v>
      </c>
      <c r="K222">
        <v>1</v>
      </c>
      <c r="L222">
        <v>0</v>
      </c>
      <c r="M222">
        <v>0</v>
      </c>
      <c r="N222">
        <f t="shared" si="5"/>
        <v>0</v>
      </c>
      <c r="O222" t="s">
        <v>109</v>
      </c>
      <c r="P222" t="s">
        <v>71</v>
      </c>
      <c r="Q222" t="s">
        <v>38</v>
      </c>
    </row>
    <row r="223" spans="1:18" x14ac:dyDescent="0.3">
      <c r="A223" t="s">
        <v>503</v>
      </c>
      <c r="B223" s="2">
        <v>42014</v>
      </c>
      <c r="C223" s="3">
        <v>0.60486111111111118</v>
      </c>
      <c r="D223" t="s">
        <v>195</v>
      </c>
      <c r="E223" t="s">
        <v>75</v>
      </c>
      <c r="F223" t="s">
        <v>504</v>
      </c>
      <c r="G223" t="s">
        <v>29</v>
      </c>
      <c r="H223">
        <v>29</v>
      </c>
      <c r="I223" t="s">
        <v>152</v>
      </c>
      <c r="J223" t="s">
        <v>152</v>
      </c>
      <c r="K223" t="s">
        <v>152</v>
      </c>
      <c r="L223">
        <v>3</v>
      </c>
      <c r="M223">
        <v>1</v>
      </c>
      <c r="N223">
        <f t="shared" si="5"/>
        <v>4</v>
      </c>
      <c r="O223" t="s">
        <v>81</v>
      </c>
      <c r="P223" t="s">
        <v>82</v>
      </c>
      <c r="Q223" t="s">
        <v>38</v>
      </c>
    </row>
    <row r="224" spans="1:18" x14ac:dyDescent="0.3">
      <c r="A224" t="s">
        <v>505</v>
      </c>
      <c r="B224" s="2">
        <v>42021</v>
      </c>
      <c r="C224" s="3">
        <v>0.39652777777777781</v>
      </c>
      <c r="D224" t="s">
        <v>103</v>
      </c>
      <c r="E224" t="s">
        <v>27</v>
      </c>
      <c r="F224" t="s">
        <v>506</v>
      </c>
      <c r="G224" t="s">
        <v>29</v>
      </c>
      <c r="H224">
        <v>57</v>
      </c>
      <c r="I224">
        <v>0</v>
      </c>
      <c r="J224">
        <v>0</v>
      </c>
      <c r="K224">
        <v>3</v>
      </c>
      <c r="L224">
        <v>1</v>
      </c>
      <c r="M224">
        <v>1</v>
      </c>
      <c r="N224">
        <f t="shared" si="5"/>
        <v>2</v>
      </c>
      <c r="O224" t="s">
        <v>43</v>
      </c>
      <c r="P224" t="s">
        <v>37</v>
      </c>
      <c r="Q224" t="s">
        <v>38</v>
      </c>
    </row>
    <row r="225" spans="1:18" x14ac:dyDescent="0.3">
      <c r="A225" t="s">
        <v>507</v>
      </c>
      <c r="B225" s="2">
        <v>42030</v>
      </c>
      <c r="C225" s="3">
        <v>0.80208333333333337</v>
      </c>
      <c r="D225" t="s">
        <v>111</v>
      </c>
      <c r="E225" t="s">
        <v>68</v>
      </c>
      <c r="F225" t="s">
        <v>508</v>
      </c>
      <c r="G225" t="s">
        <v>29</v>
      </c>
      <c r="H225">
        <v>68</v>
      </c>
      <c r="I225">
        <v>0</v>
      </c>
      <c r="J225">
        <v>1</v>
      </c>
      <c r="K225">
        <v>0</v>
      </c>
      <c r="L225">
        <v>0</v>
      </c>
      <c r="M225">
        <v>4</v>
      </c>
      <c r="N225">
        <f t="shared" si="5"/>
        <v>4</v>
      </c>
      <c r="O225" t="s">
        <v>109</v>
      </c>
      <c r="P225" t="s">
        <v>71</v>
      </c>
      <c r="Q225" t="s">
        <v>38</v>
      </c>
    </row>
    <row r="226" spans="1:18" x14ac:dyDescent="0.3">
      <c r="A226" t="s">
        <v>509</v>
      </c>
      <c r="B226" s="2">
        <v>42042</v>
      </c>
      <c r="C226" s="3">
        <v>0.81458333333333333</v>
      </c>
      <c r="D226" t="s">
        <v>85</v>
      </c>
      <c r="E226" t="s">
        <v>27</v>
      </c>
      <c r="F226" t="s">
        <v>510</v>
      </c>
      <c r="G226" t="s">
        <v>29</v>
      </c>
      <c r="H226">
        <v>17</v>
      </c>
      <c r="I226">
        <v>0</v>
      </c>
      <c r="J226">
        <v>0</v>
      </c>
      <c r="K226">
        <v>1</v>
      </c>
      <c r="L226">
        <v>0</v>
      </c>
      <c r="M226">
        <v>3</v>
      </c>
      <c r="N226">
        <f t="shared" si="5"/>
        <v>3</v>
      </c>
      <c r="O226" t="s">
        <v>81</v>
      </c>
      <c r="P226" t="s">
        <v>82</v>
      </c>
      <c r="Q226" t="s">
        <v>38</v>
      </c>
    </row>
    <row r="227" spans="1:18" x14ac:dyDescent="0.3">
      <c r="A227" t="s">
        <v>511</v>
      </c>
      <c r="B227" s="2">
        <v>42047</v>
      </c>
      <c r="C227" s="3">
        <v>0.58333333333333337</v>
      </c>
      <c r="D227" t="s">
        <v>512</v>
      </c>
      <c r="E227" t="s">
        <v>27</v>
      </c>
      <c r="F227" t="s">
        <v>513</v>
      </c>
      <c r="G227" t="s">
        <v>29</v>
      </c>
      <c r="H227">
        <v>51</v>
      </c>
      <c r="I227">
        <v>0</v>
      </c>
      <c r="J227">
        <v>0</v>
      </c>
      <c r="K227">
        <v>1</v>
      </c>
      <c r="L227">
        <v>1</v>
      </c>
      <c r="M227">
        <v>2</v>
      </c>
      <c r="N227">
        <f t="shared" si="5"/>
        <v>3</v>
      </c>
      <c r="O227" t="s">
        <v>325</v>
      </c>
      <c r="P227" t="s">
        <v>37</v>
      </c>
      <c r="Q227" t="s">
        <v>38</v>
      </c>
    </row>
    <row r="228" spans="1:18" x14ac:dyDescent="0.3">
      <c r="A228" t="s">
        <v>514</v>
      </c>
      <c r="B228" s="2">
        <v>42077</v>
      </c>
      <c r="C228" s="3">
        <v>8.3333333333333329E-2</v>
      </c>
      <c r="D228" t="s">
        <v>34</v>
      </c>
      <c r="E228" t="s">
        <v>27</v>
      </c>
      <c r="F228" t="s">
        <v>515</v>
      </c>
      <c r="G228" t="s">
        <v>29</v>
      </c>
      <c r="H228">
        <v>29</v>
      </c>
      <c r="I228">
        <v>0</v>
      </c>
      <c r="J228">
        <v>0</v>
      </c>
      <c r="K228">
        <v>1</v>
      </c>
      <c r="L228">
        <v>0</v>
      </c>
      <c r="M228">
        <v>2</v>
      </c>
      <c r="N228">
        <f t="shared" si="5"/>
        <v>2</v>
      </c>
      <c r="O228" t="s">
        <v>109</v>
      </c>
      <c r="P228" t="s">
        <v>71</v>
      </c>
      <c r="Q228" t="s">
        <v>38</v>
      </c>
      <c r="R228" s="1" t="s">
        <v>516</v>
      </c>
    </row>
    <row r="229" spans="1:18" x14ac:dyDescent="0.3">
      <c r="A229" t="s">
        <v>517</v>
      </c>
      <c r="B229" s="2">
        <v>42081</v>
      </c>
      <c r="C229" s="3">
        <v>0.36041666666666666</v>
      </c>
      <c r="D229" t="s">
        <v>351</v>
      </c>
      <c r="E229" t="s">
        <v>75</v>
      </c>
      <c r="F229" t="s">
        <v>518</v>
      </c>
      <c r="G229" t="s">
        <v>29</v>
      </c>
      <c r="H229">
        <v>41</v>
      </c>
      <c r="I229">
        <v>0</v>
      </c>
      <c r="J229">
        <v>0</v>
      </c>
      <c r="K229">
        <v>1</v>
      </c>
      <c r="L229">
        <v>1</v>
      </c>
      <c r="M229">
        <v>5</v>
      </c>
      <c r="N229">
        <f t="shared" si="5"/>
        <v>6</v>
      </c>
      <c r="O229" t="s">
        <v>81</v>
      </c>
      <c r="P229" t="s">
        <v>82</v>
      </c>
      <c r="Q229" t="s">
        <v>38</v>
      </c>
    </row>
    <row r="230" spans="1:18" x14ac:dyDescent="0.3">
      <c r="A230" t="s">
        <v>519</v>
      </c>
      <c r="B230" s="2">
        <v>42091</v>
      </c>
      <c r="C230" s="3">
        <v>3.6805555555555557E-2</v>
      </c>
      <c r="D230" t="s">
        <v>103</v>
      </c>
      <c r="E230" t="s">
        <v>160</v>
      </c>
      <c r="F230" t="s">
        <v>520</v>
      </c>
      <c r="G230" t="s">
        <v>29</v>
      </c>
      <c r="H230">
        <v>21</v>
      </c>
      <c r="I230">
        <v>0</v>
      </c>
      <c r="J230">
        <v>0</v>
      </c>
      <c r="K230">
        <v>1</v>
      </c>
      <c r="L230">
        <v>0</v>
      </c>
      <c r="M230">
        <v>7</v>
      </c>
      <c r="N230">
        <f t="shared" si="5"/>
        <v>7</v>
      </c>
      <c r="O230" t="s">
        <v>81</v>
      </c>
      <c r="P230" t="s">
        <v>82</v>
      </c>
      <c r="Q230" t="s">
        <v>38</v>
      </c>
    </row>
    <row r="231" spans="1:18" x14ac:dyDescent="0.3">
      <c r="A231" t="s">
        <v>521</v>
      </c>
      <c r="B231" s="2">
        <v>42113</v>
      </c>
      <c r="C231" s="3">
        <v>0.99305555555555547</v>
      </c>
      <c r="D231" t="s">
        <v>41</v>
      </c>
      <c r="E231" t="s">
        <v>75</v>
      </c>
      <c r="F231" t="s">
        <v>522</v>
      </c>
      <c r="G231" t="s">
        <v>29</v>
      </c>
      <c r="H231">
        <v>21</v>
      </c>
      <c r="I231">
        <v>0</v>
      </c>
      <c r="J231">
        <v>0</v>
      </c>
      <c r="K231">
        <v>1</v>
      </c>
      <c r="L231">
        <v>0</v>
      </c>
      <c r="M231">
        <v>0</v>
      </c>
      <c r="N231">
        <f t="shared" si="5"/>
        <v>0</v>
      </c>
      <c r="O231" t="s">
        <v>523</v>
      </c>
      <c r="P231" t="s">
        <v>31</v>
      </c>
      <c r="Q231" t="s">
        <v>38</v>
      </c>
    </row>
    <row r="232" spans="1:18" x14ac:dyDescent="0.3">
      <c r="A232" t="s">
        <v>524</v>
      </c>
      <c r="B232" s="2">
        <v>42127</v>
      </c>
      <c r="C232" s="3">
        <v>0.8125</v>
      </c>
      <c r="D232" t="s">
        <v>125</v>
      </c>
      <c r="E232" t="s">
        <v>75</v>
      </c>
      <c r="F232" t="s">
        <v>525</v>
      </c>
      <c r="G232" t="s">
        <v>29</v>
      </c>
      <c r="H232">
        <v>27</v>
      </c>
      <c r="I232">
        <v>0</v>
      </c>
      <c r="J232">
        <v>0</v>
      </c>
      <c r="K232">
        <v>2</v>
      </c>
      <c r="L232">
        <v>3</v>
      </c>
      <c r="M232">
        <v>1</v>
      </c>
      <c r="N232">
        <f t="shared" si="5"/>
        <v>4</v>
      </c>
      <c r="O232" t="s">
        <v>43</v>
      </c>
      <c r="P232" t="s">
        <v>37</v>
      </c>
      <c r="Q232" t="s">
        <v>38</v>
      </c>
    </row>
    <row r="233" spans="1:18" x14ac:dyDescent="0.3">
      <c r="A233" t="s">
        <v>526</v>
      </c>
      <c r="B233" s="2">
        <v>42150</v>
      </c>
      <c r="C233" s="3">
        <v>4.1666666666666664E-2</v>
      </c>
      <c r="D233" t="s">
        <v>527</v>
      </c>
      <c r="E233" t="s">
        <v>27</v>
      </c>
      <c r="F233" t="s">
        <v>528</v>
      </c>
      <c r="G233" t="s">
        <v>29</v>
      </c>
      <c r="H233">
        <v>21</v>
      </c>
      <c r="I233">
        <v>0</v>
      </c>
      <c r="J233">
        <v>0</v>
      </c>
      <c r="K233">
        <v>1</v>
      </c>
      <c r="L233">
        <v>1</v>
      </c>
      <c r="M233">
        <v>1</v>
      </c>
      <c r="N233">
        <f t="shared" si="5"/>
        <v>2</v>
      </c>
      <c r="O233" t="s">
        <v>43</v>
      </c>
      <c r="P233" t="s">
        <v>37</v>
      </c>
      <c r="Q233" t="s">
        <v>38</v>
      </c>
    </row>
    <row r="234" spans="1:18" x14ac:dyDescent="0.3">
      <c r="A234" t="s">
        <v>529</v>
      </c>
      <c r="B234" s="2">
        <v>42172</v>
      </c>
      <c r="C234" s="3">
        <v>0.875</v>
      </c>
      <c r="D234" t="s">
        <v>151</v>
      </c>
      <c r="E234" t="s">
        <v>134</v>
      </c>
      <c r="F234" t="s">
        <v>530</v>
      </c>
      <c r="G234" t="s">
        <v>29</v>
      </c>
      <c r="H234">
        <v>21</v>
      </c>
      <c r="I234">
        <v>1</v>
      </c>
      <c r="J234">
        <v>0</v>
      </c>
      <c r="K234">
        <v>0</v>
      </c>
      <c r="L234">
        <v>9</v>
      </c>
      <c r="M234">
        <v>0</v>
      </c>
      <c r="N234">
        <f t="shared" si="5"/>
        <v>9</v>
      </c>
      <c r="O234" t="s">
        <v>81</v>
      </c>
      <c r="P234" t="s">
        <v>82</v>
      </c>
      <c r="Q234" t="s">
        <v>38</v>
      </c>
    </row>
    <row r="235" spans="1:18" x14ac:dyDescent="0.3">
      <c r="A235" t="s">
        <v>531</v>
      </c>
      <c r="B235" s="2">
        <v>42190</v>
      </c>
      <c r="C235" s="3">
        <v>0.19999999999999998</v>
      </c>
      <c r="D235" t="s">
        <v>34</v>
      </c>
      <c r="E235" t="s">
        <v>27</v>
      </c>
      <c r="F235" t="s">
        <v>532</v>
      </c>
      <c r="G235" t="s">
        <v>29</v>
      </c>
      <c r="H235">
        <v>35</v>
      </c>
      <c r="I235">
        <v>1</v>
      </c>
      <c r="J235">
        <v>0</v>
      </c>
      <c r="K235">
        <v>0</v>
      </c>
      <c r="L235">
        <v>1</v>
      </c>
      <c r="M235">
        <v>0</v>
      </c>
      <c r="N235">
        <f t="shared" ref="N235:N298" si="6">L235+M235</f>
        <v>1</v>
      </c>
      <c r="O235" t="s">
        <v>109</v>
      </c>
      <c r="P235" t="s">
        <v>71</v>
      </c>
      <c r="Q235" t="s">
        <v>38</v>
      </c>
    </row>
    <row r="236" spans="1:18" x14ac:dyDescent="0.3">
      <c r="A236" t="s">
        <v>533</v>
      </c>
      <c r="B236" s="2">
        <v>42201</v>
      </c>
      <c r="C236" s="3">
        <v>0.45208333333333334</v>
      </c>
      <c r="D236" t="s">
        <v>144</v>
      </c>
      <c r="E236" t="s">
        <v>68</v>
      </c>
      <c r="F236" t="s">
        <v>534</v>
      </c>
      <c r="G236" t="s">
        <v>29</v>
      </c>
      <c r="H236">
        <v>24</v>
      </c>
      <c r="I236">
        <v>1</v>
      </c>
      <c r="J236">
        <v>0</v>
      </c>
      <c r="K236">
        <v>0</v>
      </c>
      <c r="L236">
        <v>5</v>
      </c>
      <c r="M236">
        <v>2</v>
      </c>
      <c r="N236">
        <f t="shared" si="6"/>
        <v>7</v>
      </c>
      <c r="O236" t="s">
        <v>109</v>
      </c>
      <c r="P236" t="s">
        <v>71</v>
      </c>
      <c r="Q236" t="s">
        <v>38</v>
      </c>
    </row>
    <row r="237" spans="1:18" x14ac:dyDescent="0.3">
      <c r="A237" t="s">
        <v>535</v>
      </c>
      <c r="B237" s="2">
        <v>42208</v>
      </c>
      <c r="C237" s="3">
        <v>0.80208333333333337</v>
      </c>
      <c r="D237" t="s">
        <v>202</v>
      </c>
      <c r="E237" t="s">
        <v>27</v>
      </c>
      <c r="F237" t="s">
        <v>536</v>
      </c>
      <c r="G237" t="s">
        <v>29</v>
      </c>
      <c r="H237">
        <v>59</v>
      </c>
      <c r="I237">
        <v>0</v>
      </c>
      <c r="J237">
        <v>0</v>
      </c>
      <c r="K237">
        <v>1</v>
      </c>
      <c r="L237">
        <v>2</v>
      </c>
      <c r="M237">
        <v>9</v>
      </c>
      <c r="N237">
        <f t="shared" si="6"/>
        <v>11</v>
      </c>
      <c r="O237" t="s">
        <v>36</v>
      </c>
      <c r="P237" t="s">
        <v>37</v>
      </c>
      <c r="Q237" t="s">
        <v>38</v>
      </c>
    </row>
    <row r="238" spans="1:18" x14ac:dyDescent="0.3">
      <c r="A238" t="s">
        <v>537</v>
      </c>
      <c r="B238" s="2">
        <v>42278</v>
      </c>
      <c r="C238" s="3">
        <v>0.44305555555555554</v>
      </c>
      <c r="D238" t="s">
        <v>239</v>
      </c>
      <c r="E238" t="s">
        <v>46</v>
      </c>
      <c r="F238" t="s">
        <v>538</v>
      </c>
      <c r="G238" t="s">
        <v>29</v>
      </c>
      <c r="H238">
        <v>26</v>
      </c>
      <c r="I238">
        <v>1</v>
      </c>
      <c r="J238">
        <v>0</v>
      </c>
      <c r="K238">
        <v>3</v>
      </c>
      <c r="L238">
        <v>9</v>
      </c>
      <c r="M238">
        <v>7</v>
      </c>
      <c r="N238">
        <f t="shared" si="6"/>
        <v>16</v>
      </c>
      <c r="O238" t="s">
        <v>66</v>
      </c>
      <c r="P238" t="s">
        <v>37</v>
      </c>
      <c r="Q238" t="s">
        <v>38</v>
      </c>
      <c r="R238" s="1" t="s">
        <v>539</v>
      </c>
    </row>
    <row r="239" spans="1:18" x14ac:dyDescent="0.3">
      <c r="A239" t="s">
        <v>540</v>
      </c>
      <c r="B239" s="2">
        <v>42303</v>
      </c>
      <c r="C239" s="3">
        <v>0.5805555555555556</v>
      </c>
      <c r="D239" t="s">
        <v>541</v>
      </c>
      <c r="E239" t="s">
        <v>27</v>
      </c>
      <c r="F239" t="s">
        <v>542</v>
      </c>
      <c r="G239" t="s">
        <v>29</v>
      </c>
      <c r="H239">
        <v>40</v>
      </c>
      <c r="I239">
        <v>0</v>
      </c>
      <c r="J239">
        <v>0</v>
      </c>
      <c r="K239">
        <v>1</v>
      </c>
      <c r="L239">
        <v>0</v>
      </c>
      <c r="M239">
        <v>2</v>
      </c>
      <c r="N239">
        <f t="shared" si="6"/>
        <v>2</v>
      </c>
      <c r="O239" t="s">
        <v>36</v>
      </c>
      <c r="P239" t="s">
        <v>37</v>
      </c>
      <c r="Q239" t="s">
        <v>38</v>
      </c>
    </row>
    <row r="240" spans="1:18" x14ac:dyDescent="0.3">
      <c r="A240" t="s">
        <v>543</v>
      </c>
      <c r="B240" s="2">
        <v>42308</v>
      </c>
      <c r="C240" s="3">
        <v>0.37152777777777773</v>
      </c>
      <c r="D240" t="s">
        <v>163</v>
      </c>
      <c r="E240" t="s">
        <v>75</v>
      </c>
      <c r="F240" t="s">
        <v>544</v>
      </c>
      <c r="G240" t="s">
        <v>29</v>
      </c>
      <c r="H240">
        <v>33</v>
      </c>
      <c r="I240">
        <v>1</v>
      </c>
      <c r="J240">
        <v>0</v>
      </c>
      <c r="K240">
        <v>2</v>
      </c>
      <c r="L240">
        <v>3</v>
      </c>
      <c r="M240">
        <v>0</v>
      </c>
      <c r="N240">
        <f t="shared" si="6"/>
        <v>3</v>
      </c>
      <c r="O240" t="s">
        <v>109</v>
      </c>
      <c r="P240" t="s">
        <v>71</v>
      </c>
      <c r="Q240" t="s">
        <v>38</v>
      </c>
    </row>
    <row r="241" spans="1:18" x14ac:dyDescent="0.3">
      <c r="A241" t="s">
        <v>545</v>
      </c>
      <c r="B241" s="2">
        <v>42335</v>
      </c>
      <c r="C241" s="3">
        <v>0.48472222222222222</v>
      </c>
      <c r="D241" t="s">
        <v>163</v>
      </c>
      <c r="E241" t="s">
        <v>244</v>
      </c>
      <c r="F241" t="s">
        <v>546</v>
      </c>
      <c r="G241" t="s">
        <v>29</v>
      </c>
      <c r="H241">
        <v>57</v>
      </c>
      <c r="I241">
        <v>1</v>
      </c>
      <c r="J241">
        <v>0</v>
      </c>
      <c r="K241">
        <v>0</v>
      </c>
      <c r="L241">
        <v>3</v>
      </c>
      <c r="M241">
        <v>9</v>
      </c>
      <c r="N241">
        <f t="shared" si="6"/>
        <v>12</v>
      </c>
      <c r="O241" t="s">
        <v>48</v>
      </c>
      <c r="P241" t="s">
        <v>31</v>
      </c>
      <c r="Q241" t="s">
        <v>32</v>
      </c>
    </row>
    <row r="242" spans="1:18" x14ac:dyDescent="0.3">
      <c r="A242" t="s">
        <v>547</v>
      </c>
      <c r="B242" s="2">
        <v>42340</v>
      </c>
      <c r="C242" s="3">
        <v>0.47916666666666669</v>
      </c>
      <c r="D242" t="s">
        <v>45</v>
      </c>
      <c r="E242" t="s">
        <v>27</v>
      </c>
      <c r="F242" t="s">
        <v>548</v>
      </c>
      <c r="G242" t="s">
        <v>481</v>
      </c>
      <c r="H242" t="s">
        <v>549</v>
      </c>
      <c r="I242">
        <v>2</v>
      </c>
      <c r="J242">
        <v>0</v>
      </c>
      <c r="K242">
        <v>2</v>
      </c>
      <c r="L242">
        <v>14</v>
      </c>
      <c r="M242">
        <v>22</v>
      </c>
      <c r="N242">
        <f t="shared" si="6"/>
        <v>36</v>
      </c>
      <c r="O242" t="s">
        <v>367</v>
      </c>
      <c r="P242" t="s">
        <v>71</v>
      </c>
      <c r="Q242" t="s">
        <v>38</v>
      </c>
    </row>
    <row r="243" spans="1:18" x14ac:dyDescent="0.3">
      <c r="A243" t="s">
        <v>550</v>
      </c>
      <c r="B243" s="2">
        <v>42420</v>
      </c>
      <c r="C243" s="3">
        <v>0.73611111111111116</v>
      </c>
      <c r="D243" t="s">
        <v>270</v>
      </c>
      <c r="E243" t="s">
        <v>75</v>
      </c>
      <c r="F243" t="s">
        <v>551</v>
      </c>
      <c r="G243" t="s">
        <v>29</v>
      </c>
      <c r="H243">
        <v>45</v>
      </c>
      <c r="I243">
        <v>0</v>
      </c>
      <c r="J243">
        <v>0</v>
      </c>
      <c r="K243">
        <v>1</v>
      </c>
      <c r="L243">
        <v>6</v>
      </c>
      <c r="M243">
        <v>2</v>
      </c>
      <c r="N243">
        <f t="shared" si="6"/>
        <v>8</v>
      </c>
      <c r="O243" t="s">
        <v>81</v>
      </c>
      <c r="P243" t="s">
        <v>82</v>
      </c>
      <c r="Q243" t="s">
        <v>38</v>
      </c>
    </row>
    <row r="244" spans="1:18" x14ac:dyDescent="0.3">
      <c r="A244" t="s">
        <v>552</v>
      </c>
      <c r="B244" s="2">
        <v>42425</v>
      </c>
      <c r="C244" s="3">
        <v>0.70624999999999993</v>
      </c>
      <c r="D244" t="s">
        <v>120</v>
      </c>
      <c r="E244" t="s">
        <v>27</v>
      </c>
      <c r="F244" t="s">
        <v>553</v>
      </c>
      <c r="G244" t="s">
        <v>29</v>
      </c>
      <c r="H244">
        <v>38</v>
      </c>
      <c r="I244">
        <v>1</v>
      </c>
      <c r="J244">
        <v>0</v>
      </c>
      <c r="K244">
        <v>1</v>
      </c>
      <c r="L244">
        <v>3</v>
      </c>
      <c r="M244">
        <v>14</v>
      </c>
      <c r="N244">
        <f t="shared" si="6"/>
        <v>17</v>
      </c>
      <c r="O244" t="s">
        <v>109</v>
      </c>
      <c r="P244" t="s">
        <v>71</v>
      </c>
      <c r="Q244" t="s">
        <v>38</v>
      </c>
    </row>
    <row r="245" spans="1:18" x14ac:dyDescent="0.3">
      <c r="A245" t="s">
        <v>554</v>
      </c>
      <c r="B245" s="2">
        <v>42429</v>
      </c>
      <c r="C245" s="3">
        <v>0.47916666666666669</v>
      </c>
      <c r="D245" t="s">
        <v>88</v>
      </c>
      <c r="E245" t="s">
        <v>46</v>
      </c>
      <c r="F245" t="s">
        <v>555</v>
      </c>
      <c r="G245" t="s">
        <v>29</v>
      </c>
      <c r="H245">
        <v>14</v>
      </c>
      <c r="I245">
        <v>0</v>
      </c>
      <c r="J245">
        <v>0</v>
      </c>
      <c r="K245">
        <v>1</v>
      </c>
      <c r="L245">
        <v>0</v>
      </c>
      <c r="M245">
        <v>4</v>
      </c>
      <c r="N245">
        <f t="shared" si="6"/>
        <v>4</v>
      </c>
      <c r="O245" t="s">
        <v>48</v>
      </c>
      <c r="P245" t="s">
        <v>31</v>
      </c>
      <c r="Q245" t="s">
        <v>32</v>
      </c>
      <c r="R245" s="1" t="s">
        <v>556</v>
      </c>
    </row>
    <row r="246" spans="1:18" x14ac:dyDescent="0.3">
      <c r="A246" t="s">
        <v>557</v>
      </c>
      <c r="B246" s="2">
        <v>42442</v>
      </c>
      <c r="C246" s="3">
        <v>0.6875</v>
      </c>
      <c r="D246" t="s">
        <v>401</v>
      </c>
      <c r="E246" t="s">
        <v>68</v>
      </c>
      <c r="F246" t="s">
        <v>558</v>
      </c>
      <c r="G246" t="s">
        <v>29</v>
      </c>
      <c r="H246">
        <v>22</v>
      </c>
      <c r="I246">
        <v>0</v>
      </c>
      <c r="J246">
        <v>0</v>
      </c>
      <c r="K246">
        <v>1</v>
      </c>
      <c r="L246">
        <v>1</v>
      </c>
      <c r="M246">
        <v>0</v>
      </c>
      <c r="N246">
        <f t="shared" si="6"/>
        <v>1</v>
      </c>
      <c r="O246" t="s">
        <v>559</v>
      </c>
      <c r="P246" t="s">
        <v>31</v>
      </c>
      <c r="Q246" t="s">
        <v>38</v>
      </c>
      <c r="R246" t="s">
        <v>560</v>
      </c>
    </row>
    <row r="247" spans="1:18" x14ac:dyDescent="0.3">
      <c r="A247" t="s">
        <v>561</v>
      </c>
      <c r="B247" s="2">
        <v>42483</v>
      </c>
      <c r="C247" s="3">
        <v>0.95972222222222225</v>
      </c>
      <c r="D247" t="s">
        <v>125</v>
      </c>
      <c r="E247" t="s">
        <v>46</v>
      </c>
      <c r="F247" t="s">
        <v>562</v>
      </c>
      <c r="G247" t="s">
        <v>29</v>
      </c>
      <c r="H247">
        <v>18</v>
      </c>
      <c r="I247">
        <v>1</v>
      </c>
      <c r="J247">
        <v>0</v>
      </c>
      <c r="K247">
        <v>0</v>
      </c>
      <c r="L247">
        <v>0</v>
      </c>
      <c r="M247">
        <v>2</v>
      </c>
      <c r="N247">
        <f t="shared" si="6"/>
        <v>2</v>
      </c>
      <c r="O247" t="s">
        <v>109</v>
      </c>
      <c r="P247" t="s">
        <v>71</v>
      </c>
      <c r="Q247" t="s">
        <v>38</v>
      </c>
    </row>
    <row r="248" spans="1:18" x14ac:dyDescent="0.3">
      <c r="A248" t="s">
        <v>563</v>
      </c>
      <c r="B248" s="2">
        <v>42494</v>
      </c>
      <c r="C248" s="3">
        <v>0.36458333333333331</v>
      </c>
      <c r="D248" t="s">
        <v>34</v>
      </c>
      <c r="E248" t="s">
        <v>27</v>
      </c>
      <c r="F248" t="s">
        <v>564</v>
      </c>
      <c r="G248" t="s">
        <v>29</v>
      </c>
      <c r="H248">
        <v>65</v>
      </c>
      <c r="I248">
        <v>0</v>
      </c>
      <c r="J248">
        <v>1</v>
      </c>
      <c r="K248">
        <v>1</v>
      </c>
      <c r="L248">
        <v>1</v>
      </c>
      <c r="M248">
        <v>2</v>
      </c>
      <c r="N248">
        <f t="shared" si="6"/>
        <v>3</v>
      </c>
      <c r="O248" t="s">
        <v>36</v>
      </c>
      <c r="P248" t="s">
        <v>37</v>
      </c>
      <c r="Q248" t="s">
        <v>38</v>
      </c>
    </row>
    <row r="249" spans="1:18" x14ac:dyDescent="0.3">
      <c r="A249" t="s">
        <v>565</v>
      </c>
      <c r="B249" s="2">
        <v>42514</v>
      </c>
      <c r="C249" s="3">
        <v>0.85416666666666663</v>
      </c>
      <c r="D249" t="s">
        <v>351</v>
      </c>
      <c r="E249" t="s">
        <v>75</v>
      </c>
      <c r="F249" t="s">
        <v>566</v>
      </c>
      <c r="G249" t="s">
        <v>29</v>
      </c>
      <c r="H249">
        <v>36</v>
      </c>
      <c r="I249">
        <v>1</v>
      </c>
      <c r="J249">
        <v>0</v>
      </c>
      <c r="K249">
        <v>0</v>
      </c>
      <c r="L249">
        <v>0</v>
      </c>
      <c r="M249">
        <v>2</v>
      </c>
      <c r="N249">
        <f t="shared" si="6"/>
        <v>2</v>
      </c>
      <c r="O249" t="s">
        <v>81</v>
      </c>
      <c r="P249" t="s">
        <v>82</v>
      </c>
      <c r="Q249" t="s">
        <v>38</v>
      </c>
    </row>
    <row r="250" spans="1:18" x14ac:dyDescent="0.3">
      <c r="A250" t="s">
        <v>567</v>
      </c>
      <c r="B250" s="2">
        <v>42519</v>
      </c>
      <c r="C250" s="3">
        <v>0.42708333333333331</v>
      </c>
      <c r="D250" t="s">
        <v>34</v>
      </c>
      <c r="E250" t="s">
        <v>27</v>
      </c>
      <c r="F250" t="s">
        <v>568</v>
      </c>
      <c r="G250" t="s">
        <v>29</v>
      </c>
      <c r="H250">
        <v>25</v>
      </c>
      <c r="I250">
        <v>1</v>
      </c>
      <c r="J250">
        <v>0</v>
      </c>
      <c r="K250">
        <v>1</v>
      </c>
      <c r="L250">
        <v>1</v>
      </c>
      <c r="M250">
        <v>6</v>
      </c>
      <c r="N250">
        <f t="shared" si="6"/>
        <v>7</v>
      </c>
      <c r="O250" t="s">
        <v>569</v>
      </c>
      <c r="P250" t="s">
        <v>71</v>
      </c>
      <c r="Q250" t="s">
        <v>38</v>
      </c>
    </row>
    <row r="251" spans="1:18" x14ac:dyDescent="0.3">
      <c r="A251" t="s">
        <v>570</v>
      </c>
      <c r="B251" s="2">
        <v>42533</v>
      </c>
      <c r="C251" s="3">
        <v>8.4722222222222213E-2</v>
      </c>
      <c r="D251" t="s">
        <v>103</v>
      </c>
      <c r="E251" t="s">
        <v>27</v>
      </c>
      <c r="F251" t="s">
        <v>571</v>
      </c>
      <c r="G251" t="s">
        <v>29</v>
      </c>
      <c r="H251">
        <v>29</v>
      </c>
      <c r="I251">
        <v>1</v>
      </c>
      <c r="J251">
        <v>0</v>
      </c>
      <c r="K251">
        <v>1</v>
      </c>
      <c r="L251">
        <v>49</v>
      </c>
      <c r="M251">
        <v>53</v>
      </c>
      <c r="N251">
        <f t="shared" si="6"/>
        <v>102</v>
      </c>
      <c r="O251" t="s">
        <v>109</v>
      </c>
      <c r="P251" t="s">
        <v>71</v>
      </c>
      <c r="Q251" t="s">
        <v>38</v>
      </c>
    </row>
    <row r="252" spans="1:18" x14ac:dyDescent="0.3">
      <c r="A252" t="s">
        <v>572</v>
      </c>
      <c r="B252" s="2">
        <v>42558</v>
      </c>
      <c r="C252" s="3">
        <v>9.5833333333333326E-2</v>
      </c>
      <c r="D252" t="s">
        <v>144</v>
      </c>
      <c r="E252" t="s">
        <v>75</v>
      </c>
      <c r="F252" t="s">
        <v>573</v>
      </c>
      <c r="G252" t="s">
        <v>29</v>
      </c>
      <c r="H252">
        <v>37</v>
      </c>
      <c r="I252">
        <v>1</v>
      </c>
      <c r="J252">
        <v>0</v>
      </c>
      <c r="K252">
        <v>1</v>
      </c>
      <c r="L252">
        <v>1</v>
      </c>
      <c r="M252">
        <v>3</v>
      </c>
      <c r="N252">
        <f t="shared" si="6"/>
        <v>4</v>
      </c>
      <c r="O252" t="s">
        <v>52</v>
      </c>
      <c r="P252" t="s">
        <v>31</v>
      </c>
      <c r="Q252" t="s">
        <v>38</v>
      </c>
      <c r="R252" s="1" t="s">
        <v>574</v>
      </c>
    </row>
    <row r="253" spans="1:18" x14ac:dyDescent="0.3">
      <c r="A253" t="s">
        <v>575</v>
      </c>
      <c r="B253" s="2">
        <v>42558</v>
      </c>
      <c r="C253" s="3">
        <v>0.875</v>
      </c>
      <c r="D253" t="s">
        <v>34</v>
      </c>
      <c r="E253" t="s">
        <v>75</v>
      </c>
      <c r="F253" t="s">
        <v>576</v>
      </c>
      <c r="G253" t="s">
        <v>29</v>
      </c>
      <c r="H253">
        <v>25</v>
      </c>
      <c r="I253">
        <v>2</v>
      </c>
      <c r="J253">
        <v>0</v>
      </c>
      <c r="K253">
        <v>1</v>
      </c>
      <c r="L253">
        <v>5</v>
      </c>
      <c r="M253">
        <v>11</v>
      </c>
      <c r="N253">
        <f t="shared" si="6"/>
        <v>16</v>
      </c>
      <c r="O253" t="s">
        <v>577</v>
      </c>
      <c r="P253" t="s">
        <v>71</v>
      </c>
      <c r="Q253" t="s">
        <v>38</v>
      </c>
      <c r="R253" s="1" t="s">
        <v>578</v>
      </c>
    </row>
    <row r="254" spans="1:18" x14ac:dyDescent="0.3">
      <c r="A254" t="s">
        <v>579</v>
      </c>
      <c r="B254" s="2">
        <v>42568</v>
      </c>
      <c r="C254" s="3">
        <v>0.3611111111111111</v>
      </c>
      <c r="D254" t="s">
        <v>202</v>
      </c>
      <c r="E254" t="s">
        <v>75</v>
      </c>
      <c r="F254" t="s">
        <v>580</v>
      </c>
      <c r="G254" t="s">
        <v>29</v>
      </c>
      <c r="H254">
        <v>29</v>
      </c>
      <c r="I254">
        <v>2</v>
      </c>
      <c r="J254">
        <v>0</v>
      </c>
      <c r="K254">
        <v>1</v>
      </c>
      <c r="L254">
        <v>3</v>
      </c>
      <c r="M254">
        <v>3</v>
      </c>
      <c r="N254">
        <f t="shared" si="6"/>
        <v>6</v>
      </c>
      <c r="O254" t="s">
        <v>109</v>
      </c>
      <c r="P254" t="s">
        <v>71</v>
      </c>
      <c r="Q254" t="s">
        <v>38</v>
      </c>
    </row>
    <row r="255" spans="1:18" x14ac:dyDescent="0.3">
      <c r="A255" t="s">
        <v>581</v>
      </c>
      <c r="B255" s="2">
        <v>42581</v>
      </c>
      <c r="C255" s="3">
        <v>4.8611111111111112E-3</v>
      </c>
      <c r="D255" t="s">
        <v>148</v>
      </c>
      <c r="E255" t="s">
        <v>160</v>
      </c>
      <c r="F255" t="s">
        <v>582</v>
      </c>
      <c r="G255" t="s">
        <v>29</v>
      </c>
      <c r="H255">
        <v>19</v>
      </c>
      <c r="I255">
        <v>1</v>
      </c>
      <c r="J255">
        <v>0</v>
      </c>
      <c r="K255">
        <v>0</v>
      </c>
      <c r="L255">
        <v>3</v>
      </c>
      <c r="M255">
        <v>1</v>
      </c>
      <c r="N255">
        <f t="shared" si="6"/>
        <v>4</v>
      </c>
      <c r="O255" t="s">
        <v>81</v>
      </c>
      <c r="P255" t="s">
        <v>82</v>
      </c>
      <c r="Q255" t="s">
        <v>38</v>
      </c>
    </row>
    <row r="256" spans="1:18" x14ac:dyDescent="0.3">
      <c r="A256" t="s">
        <v>583</v>
      </c>
      <c r="B256" s="2">
        <v>42595</v>
      </c>
      <c r="C256" s="3">
        <v>0.21388888888888891</v>
      </c>
      <c r="D256" t="s">
        <v>93</v>
      </c>
      <c r="E256" t="s">
        <v>75</v>
      </c>
      <c r="F256" t="s">
        <v>584</v>
      </c>
      <c r="G256" t="s">
        <v>29</v>
      </c>
      <c r="H256">
        <v>26</v>
      </c>
      <c r="I256">
        <v>1</v>
      </c>
      <c r="J256">
        <v>0</v>
      </c>
      <c r="K256">
        <v>1</v>
      </c>
      <c r="L256">
        <v>0</v>
      </c>
      <c r="M256">
        <v>5</v>
      </c>
      <c r="N256">
        <f t="shared" si="6"/>
        <v>5</v>
      </c>
      <c r="O256" t="s">
        <v>585</v>
      </c>
      <c r="P256" t="s">
        <v>31</v>
      </c>
      <c r="Q256" t="s">
        <v>585</v>
      </c>
    </row>
    <row r="257" spans="1:18" x14ac:dyDescent="0.3">
      <c r="A257" t="s">
        <v>586</v>
      </c>
      <c r="B257" s="2">
        <v>42629</v>
      </c>
      <c r="C257" s="3">
        <v>0.96875</v>
      </c>
      <c r="D257" t="s">
        <v>85</v>
      </c>
      <c r="E257" t="s">
        <v>75</v>
      </c>
      <c r="F257" t="s">
        <v>587</v>
      </c>
      <c r="G257" t="s">
        <v>29</v>
      </c>
      <c r="H257">
        <v>25</v>
      </c>
      <c r="I257">
        <v>0</v>
      </c>
      <c r="J257">
        <v>0</v>
      </c>
      <c r="K257">
        <v>1</v>
      </c>
      <c r="L257">
        <v>1</v>
      </c>
      <c r="M257">
        <v>5</v>
      </c>
      <c r="N257">
        <f t="shared" si="6"/>
        <v>6</v>
      </c>
      <c r="O257" t="s">
        <v>109</v>
      </c>
      <c r="P257" t="s">
        <v>71</v>
      </c>
      <c r="Q257" t="s">
        <v>38</v>
      </c>
    </row>
    <row r="258" spans="1:18" x14ac:dyDescent="0.3">
      <c r="A258" t="s">
        <v>588</v>
      </c>
      <c r="B258" s="2">
        <v>42636</v>
      </c>
      <c r="C258" s="3">
        <v>0.78611111111111109</v>
      </c>
      <c r="D258" t="s">
        <v>148</v>
      </c>
      <c r="E258" t="s">
        <v>27</v>
      </c>
      <c r="F258" t="s">
        <v>589</v>
      </c>
      <c r="G258" t="s">
        <v>29</v>
      </c>
      <c r="H258">
        <v>20</v>
      </c>
      <c r="I258">
        <v>1</v>
      </c>
      <c r="J258">
        <v>0</v>
      </c>
      <c r="K258">
        <v>0</v>
      </c>
      <c r="L258">
        <v>5</v>
      </c>
      <c r="M258">
        <v>0</v>
      </c>
      <c r="N258">
        <f t="shared" si="6"/>
        <v>5</v>
      </c>
      <c r="O258" t="s">
        <v>81</v>
      </c>
      <c r="P258" t="s">
        <v>82</v>
      </c>
      <c r="Q258" t="s">
        <v>38</v>
      </c>
    </row>
    <row r="259" spans="1:18" x14ac:dyDescent="0.3">
      <c r="A259" t="s">
        <v>590</v>
      </c>
      <c r="B259" s="2">
        <v>42639</v>
      </c>
      <c r="C259" s="3">
        <v>0.27083333333333331</v>
      </c>
      <c r="D259" t="s">
        <v>34</v>
      </c>
      <c r="E259" t="s">
        <v>75</v>
      </c>
      <c r="F259" t="s">
        <v>591</v>
      </c>
      <c r="G259" t="s">
        <v>29</v>
      </c>
      <c r="H259">
        <v>46</v>
      </c>
      <c r="I259">
        <v>0</v>
      </c>
      <c r="J259">
        <v>0</v>
      </c>
      <c r="K259">
        <v>1</v>
      </c>
      <c r="L259">
        <v>0</v>
      </c>
      <c r="M259">
        <v>9</v>
      </c>
      <c r="N259">
        <f t="shared" si="6"/>
        <v>9</v>
      </c>
      <c r="O259" t="s">
        <v>109</v>
      </c>
      <c r="P259" t="s">
        <v>71</v>
      </c>
      <c r="Q259" t="s">
        <v>38</v>
      </c>
    </row>
    <row r="260" spans="1:18" x14ac:dyDescent="0.3">
      <c r="A260" t="s">
        <v>592</v>
      </c>
      <c r="B260" s="2">
        <v>42641</v>
      </c>
      <c r="C260" s="3">
        <v>0.57291666666666663</v>
      </c>
      <c r="D260" t="s">
        <v>151</v>
      </c>
      <c r="E260" t="s">
        <v>46</v>
      </c>
      <c r="F260" t="s">
        <v>593</v>
      </c>
      <c r="G260" t="s">
        <v>29</v>
      </c>
      <c r="H260">
        <v>14</v>
      </c>
      <c r="I260">
        <v>0</v>
      </c>
      <c r="J260">
        <v>0</v>
      </c>
      <c r="K260">
        <v>1</v>
      </c>
      <c r="L260">
        <v>2</v>
      </c>
      <c r="M260">
        <v>3</v>
      </c>
      <c r="N260">
        <f t="shared" si="6"/>
        <v>5</v>
      </c>
      <c r="O260" t="s">
        <v>594</v>
      </c>
      <c r="P260" t="s">
        <v>31</v>
      </c>
      <c r="Q260" t="s">
        <v>38</v>
      </c>
      <c r="R260" s="1" t="s">
        <v>595</v>
      </c>
    </row>
    <row r="261" spans="1:18" x14ac:dyDescent="0.3">
      <c r="A261" t="s">
        <v>596</v>
      </c>
      <c r="B261" s="2">
        <v>42668</v>
      </c>
      <c r="C261" s="3">
        <v>0.25</v>
      </c>
      <c r="D261" t="s">
        <v>61</v>
      </c>
      <c r="E261" t="s">
        <v>27</v>
      </c>
      <c r="F261" t="s">
        <v>597</v>
      </c>
      <c r="G261" t="s">
        <v>29</v>
      </c>
      <c r="H261">
        <v>53</v>
      </c>
      <c r="I261">
        <v>0</v>
      </c>
      <c r="J261">
        <v>0</v>
      </c>
      <c r="K261">
        <v>1</v>
      </c>
      <c r="L261">
        <v>1</v>
      </c>
      <c r="M261">
        <v>3</v>
      </c>
      <c r="N261">
        <f t="shared" si="6"/>
        <v>4</v>
      </c>
      <c r="O261" t="s">
        <v>43</v>
      </c>
      <c r="P261" t="s">
        <v>37</v>
      </c>
      <c r="Q261" t="s">
        <v>38</v>
      </c>
    </row>
    <row r="262" spans="1:18" x14ac:dyDescent="0.3">
      <c r="A262" t="s">
        <v>598</v>
      </c>
      <c r="B262" s="2">
        <v>42702</v>
      </c>
      <c r="C262" s="3">
        <v>0.13541666666666666</v>
      </c>
      <c r="D262" t="s">
        <v>34</v>
      </c>
      <c r="E262" t="s">
        <v>27</v>
      </c>
      <c r="F262" t="s">
        <v>599</v>
      </c>
      <c r="G262" t="s">
        <v>29</v>
      </c>
      <c r="H262">
        <v>25</v>
      </c>
      <c r="I262">
        <v>0</v>
      </c>
      <c r="J262">
        <v>0</v>
      </c>
      <c r="K262">
        <v>1</v>
      </c>
      <c r="L262">
        <v>1</v>
      </c>
      <c r="M262">
        <v>3</v>
      </c>
      <c r="N262">
        <f t="shared" si="6"/>
        <v>4</v>
      </c>
      <c r="O262" t="s">
        <v>81</v>
      </c>
      <c r="P262" t="s">
        <v>82</v>
      </c>
      <c r="Q262" t="s">
        <v>38</v>
      </c>
    </row>
    <row r="263" spans="1:18" x14ac:dyDescent="0.3">
      <c r="A263" t="s">
        <v>600</v>
      </c>
      <c r="B263" s="2">
        <v>42741</v>
      </c>
      <c r="C263" s="3">
        <v>0.55208333333333337</v>
      </c>
      <c r="D263" t="s">
        <v>103</v>
      </c>
      <c r="E263" t="s">
        <v>68</v>
      </c>
      <c r="F263" t="s">
        <v>601</v>
      </c>
      <c r="G263" t="s">
        <v>29</v>
      </c>
      <c r="H263">
        <v>26</v>
      </c>
      <c r="I263">
        <v>0</v>
      </c>
      <c r="J263">
        <v>0</v>
      </c>
      <c r="K263">
        <v>1</v>
      </c>
      <c r="L263">
        <v>5</v>
      </c>
      <c r="M263">
        <v>8</v>
      </c>
      <c r="N263">
        <f t="shared" si="6"/>
        <v>13</v>
      </c>
      <c r="O263" t="s">
        <v>48</v>
      </c>
      <c r="P263" t="s">
        <v>31</v>
      </c>
      <c r="Q263" t="s">
        <v>32</v>
      </c>
    </row>
    <row r="264" spans="1:18" x14ac:dyDescent="0.3">
      <c r="A264" t="s">
        <v>602</v>
      </c>
      <c r="B264" s="2">
        <v>42755</v>
      </c>
      <c r="C264" s="3">
        <v>0.31666666666666665</v>
      </c>
      <c r="D264" t="s">
        <v>88</v>
      </c>
      <c r="E264" t="s">
        <v>46</v>
      </c>
      <c r="F264" t="s">
        <v>603</v>
      </c>
      <c r="G264" t="s">
        <v>29</v>
      </c>
      <c r="H264">
        <v>17</v>
      </c>
      <c r="I264">
        <v>0</v>
      </c>
      <c r="J264">
        <v>1</v>
      </c>
      <c r="K264">
        <v>0</v>
      </c>
      <c r="L264">
        <v>0</v>
      </c>
      <c r="M264">
        <v>2</v>
      </c>
      <c r="N264">
        <f t="shared" si="6"/>
        <v>2</v>
      </c>
      <c r="O264" t="s">
        <v>56</v>
      </c>
      <c r="P264" t="s">
        <v>31</v>
      </c>
      <c r="Q264" t="s">
        <v>38</v>
      </c>
    </row>
    <row r="265" spans="1:18" x14ac:dyDescent="0.3">
      <c r="A265" t="s">
        <v>604</v>
      </c>
      <c r="B265" s="2">
        <v>42816</v>
      </c>
      <c r="C265" s="3">
        <v>0.51874999999999993</v>
      </c>
      <c r="D265" t="s">
        <v>125</v>
      </c>
      <c r="E265" t="s">
        <v>27</v>
      </c>
      <c r="F265" t="s">
        <v>605</v>
      </c>
      <c r="G265" t="s">
        <v>29</v>
      </c>
      <c r="H265">
        <v>45</v>
      </c>
      <c r="I265">
        <v>1</v>
      </c>
      <c r="J265">
        <v>0</v>
      </c>
      <c r="K265">
        <v>1</v>
      </c>
      <c r="L265">
        <v>4</v>
      </c>
      <c r="M265">
        <v>0</v>
      </c>
      <c r="N265">
        <f t="shared" si="6"/>
        <v>4</v>
      </c>
      <c r="O265" t="s">
        <v>81</v>
      </c>
      <c r="P265" t="s">
        <v>82</v>
      </c>
      <c r="Q265" t="s">
        <v>38</v>
      </c>
    </row>
    <row r="266" spans="1:18" x14ac:dyDescent="0.3">
      <c r="A266" t="s">
        <v>606</v>
      </c>
      <c r="B266" s="2">
        <v>42819</v>
      </c>
      <c r="C266" s="3">
        <v>0.44791666666666669</v>
      </c>
      <c r="D266" t="s">
        <v>157</v>
      </c>
      <c r="E266" t="s">
        <v>607</v>
      </c>
      <c r="F266" t="s">
        <v>608</v>
      </c>
      <c r="G266" t="s">
        <v>29</v>
      </c>
      <c r="H266">
        <v>55</v>
      </c>
      <c r="I266">
        <v>0</v>
      </c>
      <c r="J266">
        <v>0</v>
      </c>
      <c r="K266">
        <v>1</v>
      </c>
      <c r="L266">
        <v>1</v>
      </c>
      <c r="M266">
        <v>1</v>
      </c>
      <c r="N266">
        <f t="shared" si="6"/>
        <v>2</v>
      </c>
      <c r="O266" t="s">
        <v>48</v>
      </c>
      <c r="P266" t="s">
        <v>31</v>
      </c>
      <c r="Q266" t="s">
        <v>32</v>
      </c>
    </row>
    <row r="267" spans="1:18" x14ac:dyDescent="0.3">
      <c r="A267" t="s">
        <v>609</v>
      </c>
      <c r="B267" s="2">
        <v>42821</v>
      </c>
      <c r="C267" s="3">
        <v>0.2638888888888889</v>
      </c>
      <c r="D267" t="s">
        <v>103</v>
      </c>
      <c r="E267" t="s">
        <v>75</v>
      </c>
      <c r="F267" t="s">
        <v>610</v>
      </c>
      <c r="G267" t="s">
        <v>29</v>
      </c>
      <c r="H267">
        <v>31</v>
      </c>
      <c r="I267">
        <v>1</v>
      </c>
      <c r="J267">
        <v>0</v>
      </c>
      <c r="K267">
        <v>0</v>
      </c>
      <c r="L267">
        <v>2</v>
      </c>
      <c r="M267">
        <v>4</v>
      </c>
      <c r="N267">
        <f t="shared" si="6"/>
        <v>6</v>
      </c>
      <c r="O267" t="s">
        <v>81</v>
      </c>
      <c r="P267" t="s">
        <v>82</v>
      </c>
      <c r="Q267" t="s">
        <v>38</v>
      </c>
    </row>
    <row r="268" spans="1:18" x14ac:dyDescent="0.3">
      <c r="A268" t="s">
        <v>611</v>
      </c>
      <c r="B268" s="2">
        <v>42840</v>
      </c>
      <c r="C268" s="3">
        <v>0.89583333333333337</v>
      </c>
      <c r="D268" t="s">
        <v>41</v>
      </c>
      <c r="E268" t="s">
        <v>27</v>
      </c>
      <c r="F268" t="s">
        <v>612</v>
      </c>
      <c r="G268" t="s">
        <v>29</v>
      </c>
      <c r="H268">
        <v>32</v>
      </c>
      <c r="I268">
        <v>0</v>
      </c>
      <c r="J268">
        <v>0</v>
      </c>
      <c r="K268">
        <v>1</v>
      </c>
      <c r="L268">
        <v>0</v>
      </c>
      <c r="M268">
        <v>4</v>
      </c>
      <c r="N268">
        <f t="shared" si="6"/>
        <v>4</v>
      </c>
      <c r="O268" t="s">
        <v>81</v>
      </c>
      <c r="P268" t="s">
        <v>82</v>
      </c>
      <c r="Q268" t="s">
        <v>38</v>
      </c>
    </row>
    <row r="269" spans="1:18" x14ac:dyDescent="0.3">
      <c r="A269" t="s">
        <v>613</v>
      </c>
      <c r="B269" s="2">
        <v>42843</v>
      </c>
      <c r="C269" s="3">
        <v>0.44791666666666669</v>
      </c>
      <c r="D269" t="s">
        <v>45</v>
      </c>
      <c r="E269" t="s">
        <v>75</v>
      </c>
      <c r="F269" t="s">
        <v>614</v>
      </c>
      <c r="G269" t="s">
        <v>29</v>
      </c>
      <c r="H269">
        <v>39</v>
      </c>
      <c r="I269">
        <v>0</v>
      </c>
      <c r="J269">
        <v>0</v>
      </c>
      <c r="K269">
        <v>1</v>
      </c>
      <c r="L269">
        <v>3</v>
      </c>
      <c r="M269">
        <v>0</v>
      </c>
      <c r="N269">
        <f t="shared" si="6"/>
        <v>3</v>
      </c>
      <c r="O269" t="s">
        <v>81</v>
      </c>
      <c r="P269" t="s">
        <v>82</v>
      </c>
      <c r="Q269" t="s">
        <v>38</v>
      </c>
      <c r="R269" s="1" t="s">
        <v>615</v>
      </c>
    </row>
    <row r="270" spans="1:18" x14ac:dyDescent="0.3">
      <c r="A270" t="s">
        <v>616</v>
      </c>
      <c r="B270" s="2">
        <v>42855</v>
      </c>
      <c r="C270" s="3">
        <v>0.65972222222222221</v>
      </c>
      <c r="D270" t="s">
        <v>120</v>
      </c>
      <c r="E270" t="s">
        <v>244</v>
      </c>
      <c r="F270" t="s">
        <v>617</v>
      </c>
      <c r="G270" t="s">
        <v>29</v>
      </c>
      <c r="H270">
        <v>25</v>
      </c>
      <c r="I270">
        <v>0</v>
      </c>
      <c r="J270">
        <v>0</v>
      </c>
      <c r="K270">
        <v>1</v>
      </c>
      <c r="L270">
        <v>3</v>
      </c>
      <c r="M270">
        <v>1</v>
      </c>
      <c r="N270">
        <f t="shared" si="6"/>
        <v>4</v>
      </c>
      <c r="O270" t="s">
        <v>43</v>
      </c>
      <c r="P270" t="s">
        <v>37</v>
      </c>
      <c r="Q270" t="s">
        <v>38</v>
      </c>
    </row>
    <row r="271" spans="1:18" x14ac:dyDescent="0.3">
      <c r="A271" t="s">
        <v>618</v>
      </c>
      <c r="B271" s="2">
        <v>42855</v>
      </c>
      <c r="C271" s="3">
        <v>0.75</v>
      </c>
      <c r="D271" t="s">
        <v>45</v>
      </c>
      <c r="E271" t="s">
        <v>160</v>
      </c>
      <c r="F271" t="s">
        <v>619</v>
      </c>
      <c r="G271" t="s">
        <v>29</v>
      </c>
      <c r="H271">
        <v>49</v>
      </c>
      <c r="I271">
        <v>0</v>
      </c>
      <c r="J271">
        <v>0</v>
      </c>
      <c r="K271">
        <v>1</v>
      </c>
      <c r="L271">
        <v>1</v>
      </c>
      <c r="M271">
        <v>7</v>
      </c>
      <c r="N271">
        <f t="shared" si="6"/>
        <v>8</v>
      </c>
      <c r="O271" t="s">
        <v>109</v>
      </c>
      <c r="P271" t="s">
        <v>71</v>
      </c>
      <c r="Q271" t="s">
        <v>38</v>
      </c>
    </row>
    <row r="272" spans="1:18" x14ac:dyDescent="0.3">
      <c r="A272" t="s">
        <v>620</v>
      </c>
      <c r="B272" s="2">
        <v>42867</v>
      </c>
      <c r="C272" s="3">
        <v>0.3125</v>
      </c>
      <c r="D272" t="s">
        <v>88</v>
      </c>
      <c r="E272" t="s">
        <v>244</v>
      </c>
      <c r="F272" t="s">
        <v>621</v>
      </c>
      <c r="G272" t="s">
        <v>29</v>
      </c>
      <c r="H272">
        <v>43</v>
      </c>
      <c r="I272">
        <v>0</v>
      </c>
      <c r="J272">
        <v>1</v>
      </c>
      <c r="K272">
        <v>1</v>
      </c>
      <c r="L272">
        <v>3</v>
      </c>
      <c r="M272">
        <v>0</v>
      </c>
      <c r="N272">
        <f t="shared" si="6"/>
        <v>3</v>
      </c>
      <c r="O272" t="s">
        <v>43</v>
      </c>
      <c r="P272" t="s">
        <v>37</v>
      </c>
      <c r="Q272" t="s">
        <v>38</v>
      </c>
    </row>
    <row r="273" spans="1:19" x14ac:dyDescent="0.3">
      <c r="A273" t="s">
        <v>622</v>
      </c>
      <c r="B273" s="2">
        <v>42891</v>
      </c>
      <c r="C273" s="3">
        <v>0.33333333333333331</v>
      </c>
      <c r="D273" t="s">
        <v>103</v>
      </c>
      <c r="E273" t="s">
        <v>27</v>
      </c>
      <c r="F273" t="s">
        <v>623</v>
      </c>
      <c r="G273" t="s">
        <v>29</v>
      </c>
      <c r="H273">
        <v>45</v>
      </c>
      <c r="I273">
        <v>0</v>
      </c>
      <c r="J273">
        <v>0</v>
      </c>
      <c r="K273">
        <v>1</v>
      </c>
      <c r="L273">
        <v>5</v>
      </c>
      <c r="M273">
        <v>0</v>
      </c>
      <c r="N273">
        <f t="shared" si="6"/>
        <v>5</v>
      </c>
      <c r="O273" t="s">
        <v>43</v>
      </c>
      <c r="P273" t="s">
        <v>37</v>
      </c>
      <c r="Q273" t="s">
        <v>38</v>
      </c>
    </row>
    <row r="274" spans="1:19" x14ac:dyDescent="0.3">
      <c r="A274" t="s">
        <v>624</v>
      </c>
      <c r="B274" s="2">
        <v>42894</v>
      </c>
      <c r="C274" s="3">
        <v>4.1666666666666664E-2</v>
      </c>
      <c r="D274" t="s">
        <v>85</v>
      </c>
      <c r="E274" t="s">
        <v>27</v>
      </c>
      <c r="F274" t="s">
        <v>625</v>
      </c>
      <c r="G274" t="s">
        <v>29</v>
      </c>
      <c r="H274">
        <v>24</v>
      </c>
      <c r="I274">
        <v>0</v>
      </c>
      <c r="J274">
        <v>2</v>
      </c>
      <c r="K274">
        <v>0</v>
      </c>
      <c r="L274">
        <v>3</v>
      </c>
      <c r="M274">
        <v>0</v>
      </c>
      <c r="N274">
        <f t="shared" si="6"/>
        <v>3</v>
      </c>
      <c r="O274" t="s">
        <v>43</v>
      </c>
      <c r="P274" t="s">
        <v>37</v>
      </c>
      <c r="Q274" t="s">
        <v>38</v>
      </c>
    </row>
    <row r="275" spans="1:19" x14ac:dyDescent="0.3">
      <c r="A275" t="s">
        <v>626</v>
      </c>
      <c r="B275" s="2">
        <v>42900</v>
      </c>
      <c r="C275" s="3">
        <v>0.30208333333333331</v>
      </c>
      <c r="D275" t="s">
        <v>61</v>
      </c>
      <c r="E275" t="s">
        <v>75</v>
      </c>
      <c r="F275" t="s">
        <v>627</v>
      </c>
      <c r="G275" t="s">
        <v>29</v>
      </c>
      <c r="H275">
        <v>66</v>
      </c>
      <c r="I275">
        <v>1</v>
      </c>
      <c r="J275">
        <v>0</v>
      </c>
      <c r="K275">
        <v>1</v>
      </c>
      <c r="L275">
        <v>0</v>
      </c>
      <c r="M275">
        <v>4</v>
      </c>
      <c r="N275">
        <f t="shared" si="6"/>
        <v>4</v>
      </c>
      <c r="O275" t="s">
        <v>109</v>
      </c>
      <c r="P275" t="s">
        <v>71</v>
      </c>
      <c r="Q275" t="s">
        <v>38</v>
      </c>
    </row>
    <row r="276" spans="1:19" x14ac:dyDescent="0.3">
      <c r="A276" t="s">
        <v>628</v>
      </c>
      <c r="B276" s="2">
        <v>42900</v>
      </c>
      <c r="C276" s="3">
        <v>0.37152777777777773</v>
      </c>
      <c r="D276" t="s">
        <v>45</v>
      </c>
      <c r="E276" t="s">
        <v>27</v>
      </c>
      <c r="F276" t="s">
        <v>629</v>
      </c>
      <c r="G276" t="s">
        <v>29</v>
      </c>
      <c r="H276">
        <v>38</v>
      </c>
      <c r="I276">
        <v>0</v>
      </c>
      <c r="J276">
        <v>0</v>
      </c>
      <c r="K276">
        <v>2</v>
      </c>
      <c r="L276">
        <v>3</v>
      </c>
      <c r="M276">
        <v>5</v>
      </c>
      <c r="N276">
        <f t="shared" si="6"/>
        <v>8</v>
      </c>
      <c r="O276" t="s">
        <v>36</v>
      </c>
      <c r="P276" t="s">
        <v>37</v>
      </c>
      <c r="Q276" t="s">
        <v>38</v>
      </c>
    </row>
    <row r="277" spans="1:19" x14ac:dyDescent="0.3">
      <c r="A277" t="s">
        <v>630</v>
      </c>
      <c r="B277" s="2">
        <v>42916</v>
      </c>
      <c r="C277" s="3">
        <v>0.61805555555555558</v>
      </c>
      <c r="D277" t="s">
        <v>117</v>
      </c>
      <c r="E277" t="s">
        <v>244</v>
      </c>
      <c r="F277" t="s">
        <v>631</v>
      </c>
      <c r="G277" t="s">
        <v>29</v>
      </c>
      <c r="H277">
        <v>45</v>
      </c>
      <c r="I277">
        <v>1</v>
      </c>
      <c r="J277">
        <v>0</v>
      </c>
      <c r="K277">
        <v>0</v>
      </c>
      <c r="L277">
        <v>1</v>
      </c>
      <c r="M277">
        <v>6</v>
      </c>
      <c r="N277">
        <f t="shared" si="6"/>
        <v>7</v>
      </c>
      <c r="O277" t="s">
        <v>43</v>
      </c>
      <c r="P277" t="s">
        <v>37</v>
      </c>
      <c r="Q277" t="s">
        <v>38</v>
      </c>
    </row>
    <row r="278" spans="1:19" x14ac:dyDescent="0.3">
      <c r="A278" t="s">
        <v>632</v>
      </c>
      <c r="B278" s="2">
        <v>42946</v>
      </c>
      <c r="C278" s="3">
        <v>0.67708333333333337</v>
      </c>
      <c r="D278" t="s">
        <v>163</v>
      </c>
      <c r="E278" t="s">
        <v>75</v>
      </c>
      <c r="F278" t="s">
        <v>633</v>
      </c>
      <c r="G278" t="s">
        <v>29</v>
      </c>
      <c r="H278">
        <v>54</v>
      </c>
      <c r="I278">
        <v>0</v>
      </c>
      <c r="J278">
        <v>0</v>
      </c>
      <c r="K278">
        <v>1</v>
      </c>
      <c r="L278">
        <v>0</v>
      </c>
      <c r="M278">
        <v>0</v>
      </c>
      <c r="N278">
        <f t="shared" si="6"/>
        <v>0</v>
      </c>
      <c r="O278" t="s">
        <v>634</v>
      </c>
      <c r="P278" t="s">
        <v>82</v>
      </c>
      <c r="Q278" t="s">
        <v>38</v>
      </c>
    </row>
    <row r="279" spans="1:19" x14ac:dyDescent="0.3">
      <c r="A279" t="s">
        <v>635</v>
      </c>
      <c r="B279" s="2">
        <v>42975</v>
      </c>
      <c r="C279" s="3">
        <v>0.67708333333333337</v>
      </c>
      <c r="D279" t="s">
        <v>327</v>
      </c>
      <c r="E279" t="s">
        <v>68</v>
      </c>
      <c r="F279" t="s">
        <v>636</v>
      </c>
      <c r="G279" t="s">
        <v>29</v>
      </c>
      <c r="H279">
        <v>16</v>
      </c>
      <c r="I279">
        <v>0</v>
      </c>
      <c r="J279">
        <v>0</v>
      </c>
      <c r="K279">
        <v>1</v>
      </c>
      <c r="L279">
        <v>2</v>
      </c>
      <c r="M279">
        <v>4</v>
      </c>
      <c r="N279">
        <f t="shared" si="6"/>
        <v>6</v>
      </c>
      <c r="O279" t="s">
        <v>48</v>
      </c>
      <c r="P279" t="s">
        <v>31</v>
      </c>
      <c r="Q279" t="s">
        <v>32</v>
      </c>
    </row>
    <row r="280" spans="1:19" x14ac:dyDescent="0.3">
      <c r="A280" t="s">
        <v>637</v>
      </c>
      <c r="B280" s="2">
        <v>42991</v>
      </c>
      <c r="C280" s="3">
        <v>0.41666666666666669</v>
      </c>
      <c r="D280" t="s">
        <v>148</v>
      </c>
      <c r="E280" t="s">
        <v>46</v>
      </c>
      <c r="F280" t="s">
        <v>638</v>
      </c>
      <c r="G280" t="s">
        <v>29</v>
      </c>
      <c r="H280">
        <v>15</v>
      </c>
      <c r="I280">
        <v>1</v>
      </c>
      <c r="J280">
        <v>0</v>
      </c>
      <c r="K280">
        <v>1</v>
      </c>
      <c r="L280">
        <v>1</v>
      </c>
      <c r="M280">
        <v>3</v>
      </c>
      <c r="N280">
        <f t="shared" si="6"/>
        <v>4</v>
      </c>
      <c r="O280" t="s">
        <v>639</v>
      </c>
      <c r="P280" t="s">
        <v>31</v>
      </c>
      <c r="Q280" t="s">
        <v>32</v>
      </c>
      <c r="R280" s="1" t="s">
        <v>640</v>
      </c>
    </row>
    <row r="281" spans="1:19" x14ac:dyDescent="0.3">
      <c r="A281" t="s">
        <v>641</v>
      </c>
      <c r="B281" s="2">
        <v>43002</v>
      </c>
      <c r="C281" s="3">
        <v>0.46875</v>
      </c>
      <c r="D281" t="s">
        <v>144</v>
      </c>
      <c r="E281" t="s">
        <v>134</v>
      </c>
      <c r="F281" t="s">
        <v>642</v>
      </c>
      <c r="G281" t="s">
        <v>29</v>
      </c>
      <c r="H281">
        <v>25</v>
      </c>
      <c r="I281">
        <v>0</v>
      </c>
      <c r="J281">
        <v>0</v>
      </c>
      <c r="K281">
        <v>2</v>
      </c>
      <c r="L281">
        <v>1</v>
      </c>
      <c r="M281">
        <v>7</v>
      </c>
      <c r="N281">
        <f t="shared" si="6"/>
        <v>8</v>
      </c>
      <c r="O281" t="s">
        <v>594</v>
      </c>
      <c r="P281" t="s">
        <v>31</v>
      </c>
      <c r="Q281" t="s">
        <v>38</v>
      </c>
    </row>
    <row r="282" spans="1:19" x14ac:dyDescent="0.3">
      <c r="A282" t="s">
        <v>643</v>
      </c>
      <c r="B282" s="2">
        <v>43009</v>
      </c>
      <c r="C282" s="3">
        <v>0.92222222222222217</v>
      </c>
      <c r="D282" t="s">
        <v>157</v>
      </c>
      <c r="E282" t="s">
        <v>75</v>
      </c>
      <c r="F282" t="s">
        <v>644</v>
      </c>
      <c r="G282" t="s">
        <v>29</v>
      </c>
      <c r="H282">
        <v>64</v>
      </c>
      <c r="I282">
        <v>4</v>
      </c>
      <c r="J282">
        <v>0</v>
      </c>
      <c r="K282">
        <v>0</v>
      </c>
      <c r="L282">
        <v>58</v>
      </c>
      <c r="M282">
        <v>489</v>
      </c>
      <c r="N282">
        <f t="shared" si="6"/>
        <v>547</v>
      </c>
      <c r="O282" t="s">
        <v>43</v>
      </c>
      <c r="P282" t="s">
        <v>37</v>
      </c>
      <c r="Q282" t="s">
        <v>38</v>
      </c>
      <c r="R282" s="1" t="s">
        <v>645</v>
      </c>
      <c r="S282" s="1" t="s">
        <v>646</v>
      </c>
    </row>
    <row r="283" spans="1:19" x14ac:dyDescent="0.3">
      <c r="A283" t="s">
        <v>647</v>
      </c>
      <c r="B283" s="2">
        <v>43026</v>
      </c>
      <c r="C283" s="3">
        <v>0.37361111111111112</v>
      </c>
      <c r="D283" t="s">
        <v>731</v>
      </c>
      <c r="E283" t="s">
        <v>27</v>
      </c>
      <c r="F283" t="s">
        <v>648</v>
      </c>
      <c r="G283" t="s">
        <v>29</v>
      </c>
      <c r="H283">
        <v>37</v>
      </c>
      <c r="I283">
        <v>0</v>
      </c>
      <c r="J283">
        <v>0</v>
      </c>
      <c r="K283">
        <v>1</v>
      </c>
      <c r="L283">
        <v>3</v>
      </c>
      <c r="M283">
        <v>3</v>
      </c>
      <c r="N283">
        <f t="shared" si="6"/>
        <v>6</v>
      </c>
      <c r="O283" t="s">
        <v>81</v>
      </c>
      <c r="P283" t="s">
        <v>82</v>
      </c>
      <c r="Q283" t="s">
        <v>38</v>
      </c>
      <c r="R283" s="1" t="s">
        <v>732</v>
      </c>
    </row>
    <row r="284" spans="1:19" x14ac:dyDescent="0.3">
      <c r="A284" t="s">
        <v>649</v>
      </c>
      <c r="B284" s="2">
        <v>43031</v>
      </c>
      <c r="C284" s="3">
        <v>0.47430555555555554</v>
      </c>
      <c r="D284" t="s">
        <v>45</v>
      </c>
      <c r="E284" t="s">
        <v>27</v>
      </c>
      <c r="F284" t="s">
        <v>650</v>
      </c>
      <c r="G284" t="s">
        <v>29</v>
      </c>
      <c r="H284">
        <v>61</v>
      </c>
      <c r="I284">
        <v>0</v>
      </c>
      <c r="J284">
        <v>1</v>
      </c>
      <c r="K284">
        <v>1</v>
      </c>
      <c r="L284">
        <v>2</v>
      </c>
      <c r="M284">
        <v>3</v>
      </c>
      <c r="N284">
        <f t="shared" si="6"/>
        <v>5</v>
      </c>
      <c r="O284" t="s">
        <v>651</v>
      </c>
      <c r="P284" t="s">
        <v>82</v>
      </c>
      <c r="Q284" t="s">
        <v>38</v>
      </c>
    </row>
    <row r="285" spans="1:19" x14ac:dyDescent="0.3">
      <c r="A285" t="s">
        <v>652</v>
      </c>
      <c r="B285" s="2">
        <v>43040</v>
      </c>
      <c r="C285" s="3">
        <v>0.75694444444444453</v>
      </c>
      <c r="D285" t="s">
        <v>163</v>
      </c>
      <c r="E285" t="s">
        <v>27</v>
      </c>
      <c r="F285" t="s">
        <v>653</v>
      </c>
      <c r="G285" t="s">
        <v>29</v>
      </c>
      <c r="H285">
        <v>47</v>
      </c>
      <c r="I285">
        <v>0</v>
      </c>
      <c r="J285">
        <v>0</v>
      </c>
      <c r="K285">
        <v>1</v>
      </c>
      <c r="L285">
        <v>3</v>
      </c>
      <c r="M285">
        <v>0</v>
      </c>
      <c r="N285">
        <f t="shared" si="6"/>
        <v>3</v>
      </c>
      <c r="O285" t="s">
        <v>81</v>
      </c>
      <c r="P285" t="s">
        <v>82</v>
      </c>
      <c r="Q285" t="s">
        <v>38</v>
      </c>
    </row>
    <row r="286" spans="1:19" x14ac:dyDescent="0.3">
      <c r="A286" t="s">
        <v>654</v>
      </c>
      <c r="B286" s="2">
        <v>43044</v>
      </c>
      <c r="C286" s="3">
        <v>0.47222222222222227</v>
      </c>
      <c r="D286" t="s">
        <v>34</v>
      </c>
      <c r="E286" t="s">
        <v>134</v>
      </c>
      <c r="F286" t="s">
        <v>655</v>
      </c>
      <c r="G286" t="s">
        <v>29</v>
      </c>
      <c r="H286">
        <v>26</v>
      </c>
      <c r="I286">
        <v>1</v>
      </c>
      <c r="J286">
        <v>0</v>
      </c>
      <c r="K286">
        <v>0</v>
      </c>
      <c r="L286">
        <v>26</v>
      </c>
      <c r="M286">
        <v>20</v>
      </c>
      <c r="N286">
        <f t="shared" si="6"/>
        <v>46</v>
      </c>
      <c r="O286" t="s">
        <v>656</v>
      </c>
      <c r="P286" t="s">
        <v>37</v>
      </c>
      <c r="Q286" t="s">
        <v>38</v>
      </c>
    </row>
    <row r="287" spans="1:19" x14ac:dyDescent="0.3">
      <c r="A287" t="s">
        <v>657</v>
      </c>
      <c r="B287" s="2">
        <v>43053</v>
      </c>
      <c r="C287" s="3">
        <v>0.32847222222222222</v>
      </c>
      <c r="D287" t="s">
        <v>45</v>
      </c>
      <c r="E287" t="s">
        <v>46</v>
      </c>
      <c r="F287" t="s">
        <v>658</v>
      </c>
      <c r="G287" t="s">
        <v>29</v>
      </c>
      <c r="H287">
        <v>44</v>
      </c>
      <c r="I287">
        <v>1</v>
      </c>
      <c r="J287">
        <v>0</v>
      </c>
      <c r="K287">
        <v>2</v>
      </c>
      <c r="L287">
        <v>5</v>
      </c>
      <c r="M287">
        <v>14</v>
      </c>
      <c r="N287">
        <f t="shared" si="6"/>
        <v>19</v>
      </c>
      <c r="O287" t="s">
        <v>66</v>
      </c>
      <c r="P287" t="s">
        <v>37</v>
      </c>
      <c r="Q287" t="s">
        <v>38</v>
      </c>
    </row>
    <row r="288" spans="1:19" x14ac:dyDescent="0.3">
      <c r="A288" t="s">
        <v>659</v>
      </c>
      <c r="B288" s="2">
        <v>43053</v>
      </c>
      <c r="C288" s="3">
        <v>0.61458333333333337</v>
      </c>
      <c r="D288" t="s">
        <v>117</v>
      </c>
      <c r="E288" t="s">
        <v>27</v>
      </c>
      <c r="F288" t="s">
        <v>660</v>
      </c>
      <c r="G288" t="s">
        <v>29</v>
      </c>
      <c r="H288">
        <v>29</v>
      </c>
      <c r="I288">
        <v>2</v>
      </c>
      <c r="J288">
        <v>0</v>
      </c>
      <c r="K288">
        <v>0</v>
      </c>
      <c r="L288">
        <v>0</v>
      </c>
      <c r="M288">
        <v>1</v>
      </c>
      <c r="N288">
        <f t="shared" si="6"/>
        <v>1</v>
      </c>
      <c r="O288" t="s">
        <v>661</v>
      </c>
      <c r="P288" t="s">
        <v>31</v>
      </c>
      <c r="Q288" t="s">
        <v>38</v>
      </c>
    </row>
    <row r="289" spans="1:18" x14ac:dyDescent="0.3">
      <c r="A289" t="s">
        <v>662</v>
      </c>
      <c r="B289" s="2">
        <v>43056</v>
      </c>
      <c r="C289" s="3">
        <v>0.6875</v>
      </c>
      <c r="D289" t="s">
        <v>103</v>
      </c>
      <c r="E289" t="s">
        <v>27</v>
      </c>
      <c r="F289" t="s">
        <v>663</v>
      </c>
      <c r="G289" t="s">
        <v>29</v>
      </c>
      <c r="H289">
        <v>28</v>
      </c>
      <c r="I289">
        <v>0</v>
      </c>
      <c r="J289">
        <v>0</v>
      </c>
      <c r="K289">
        <v>1</v>
      </c>
      <c r="L289">
        <v>1</v>
      </c>
      <c r="M289">
        <v>1</v>
      </c>
      <c r="N289">
        <f t="shared" si="6"/>
        <v>2</v>
      </c>
      <c r="O289" t="s">
        <v>489</v>
      </c>
      <c r="P289" t="s">
        <v>31</v>
      </c>
      <c r="Q289" t="s">
        <v>38</v>
      </c>
    </row>
    <row r="290" spans="1:18" x14ac:dyDescent="0.3">
      <c r="A290" t="s">
        <v>664</v>
      </c>
      <c r="B290" s="2">
        <v>43076</v>
      </c>
      <c r="C290" s="3">
        <v>0.33333333333333331</v>
      </c>
      <c r="D290" t="s">
        <v>327</v>
      </c>
      <c r="E290" t="s">
        <v>46</v>
      </c>
      <c r="F290" t="s">
        <v>665</v>
      </c>
      <c r="G290" t="s">
        <v>29</v>
      </c>
      <c r="H290">
        <v>21</v>
      </c>
      <c r="I290">
        <v>0</v>
      </c>
      <c r="J290">
        <v>0</v>
      </c>
      <c r="K290">
        <v>1</v>
      </c>
      <c r="L290">
        <v>2</v>
      </c>
      <c r="M290">
        <v>0</v>
      </c>
      <c r="N290">
        <f t="shared" si="6"/>
        <v>2</v>
      </c>
      <c r="O290" t="s">
        <v>43</v>
      </c>
      <c r="P290" t="s">
        <v>37</v>
      </c>
      <c r="Q290" t="s">
        <v>38</v>
      </c>
    </row>
    <row r="291" spans="1:18" x14ac:dyDescent="0.3">
      <c r="A291" t="s">
        <v>666</v>
      </c>
      <c r="B291" s="2">
        <v>43084</v>
      </c>
      <c r="C291" s="3">
        <v>0.62152777777777779</v>
      </c>
      <c r="D291" t="s">
        <v>401</v>
      </c>
      <c r="E291" t="s">
        <v>75</v>
      </c>
      <c r="F291" t="s">
        <v>667</v>
      </c>
      <c r="G291" t="s">
        <v>29</v>
      </c>
      <c r="H291">
        <v>30</v>
      </c>
      <c r="I291">
        <v>1</v>
      </c>
      <c r="J291">
        <v>0</v>
      </c>
      <c r="K291">
        <v>1</v>
      </c>
      <c r="L291">
        <v>0</v>
      </c>
      <c r="M291">
        <v>3</v>
      </c>
      <c r="N291">
        <f t="shared" si="6"/>
        <v>3</v>
      </c>
      <c r="O291" t="s">
        <v>56</v>
      </c>
      <c r="P291" t="s">
        <v>31</v>
      </c>
      <c r="Q291" t="s">
        <v>38</v>
      </c>
    </row>
    <row r="292" spans="1:18" x14ac:dyDescent="0.3">
      <c r="A292" t="s">
        <v>668</v>
      </c>
      <c r="B292" s="2">
        <v>43089</v>
      </c>
      <c r="C292" s="3">
        <v>0.58333333333333337</v>
      </c>
      <c r="D292" t="s">
        <v>88</v>
      </c>
      <c r="E292" t="s">
        <v>244</v>
      </c>
      <c r="F292" t="s">
        <v>669</v>
      </c>
      <c r="G292" t="s">
        <v>29</v>
      </c>
      <c r="H292">
        <v>20</v>
      </c>
      <c r="I292">
        <v>0</v>
      </c>
      <c r="J292">
        <v>0</v>
      </c>
      <c r="K292">
        <v>2</v>
      </c>
      <c r="L292">
        <v>0</v>
      </c>
      <c r="M292">
        <v>1</v>
      </c>
      <c r="N292">
        <f t="shared" si="6"/>
        <v>1</v>
      </c>
      <c r="O292" t="s">
        <v>36</v>
      </c>
      <c r="P292" t="s">
        <v>37</v>
      </c>
      <c r="Q292" t="s">
        <v>38</v>
      </c>
    </row>
    <row r="293" spans="1:18" x14ac:dyDescent="0.3">
      <c r="A293" t="s">
        <v>670</v>
      </c>
      <c r="B293" s="2">
        <v>43123</v>
      </c>
      <c r="C293" s="3">
        <v>0.33124999999999999</v>
      </c>
      <c r="D293" t="s">
        <v>231</v>
      </c>
      <c r="E293" t="s">
        <v>46</v>
      </c>
      <c r="F293" t="s">
        <v>671</v>
      </c>
      <c r="G293" t="s">
        <v>29</v>
      </c>
      <c r="H293">
        <v>15</v>
      </c>
      <c r="I293">
        <v>0</v>
      </c>
      <c r="J293">
        <v>0</v>
      </c>
      <c r="K293">
        <v>1</v>
      </c>
      <c r="L293">
        <v>2</v>
      </c>
      <c r="M293">
        <v>21</v>
      </c>
      <c r="N293">
        <f t="shared" si="6"/>
        <v>23</v>
      </c>
      <c r="O293" t="s">
        <v>48</v>
      </c>
      <c r="P293" t="s">
        <v>31</v>
      </c>
      <c r="Q293" t="s">
        <v>32</v>
      </c>
      <c r="R293" s="1" t="s">
        <v>672</v>
      </c>
    </row>
    <row r="294" spans="1:18" x14ac:dyDescent="0.3">
      <c r="A294" t="s">
        <v>673</v>
      </c>
      <c r="B294" s="2">
        <v>43145</v>
      </c>
      <c r="C294" s="3">
        <v>0.60416666666666663</v>
      </c>
      <c r="D294" t="s">
        <v>103</v>
      </c>
      <c r="E294" t="s">
        <v>46</v>
      </c>
      <c r="F294" t="s">
        <v>674</v>
      </c>
      <c r="G294" t="s">
        <v>29</v>
      </c>
      <c r="H294">
        <v>19</v>
      </c>
      <c r="I294">
        <v>1</v>
      </c>
      <c r="J294">
        <v>0</v>
      </c>
      <c r="K294">
        <v>0</v>
      </c>
      <c r="L294">
        <v>17</v>
      </c>
      <c r="M294">
        <v>17</v>
      </c>
      <c r="N294">
        <f t="shared" si="6"/>
        <v>34</v>
      </c>
      <c r="O294" t="s">
        <v>81</v>
      </c>
      <c r="P294" t="s">
        <v>82</v>
      </c>
      <c r="Q294" t="s">
        <v>38</v>
      </c>
    </row>
    <row r="295" spans="1:18" x14ac:dyDescent="0.3">
      <c r="A295" t="s">
        <v>675</v>
      </c>
      <c r="B295" s="2">
        <v>43166</v>
      </c>
      <c r="C295" s="3">
        <v>0.27083333333333331</v>
      </c>
      <c r="D295" t="s">
        <v>79</v>
      </c>
      <c r="E295" t="s">
        <v>27</v>
      </c>
      <c r="F295" t="s">
        <v>676</v>
      </c>
      <c r="G295" t="s">
        <v>29</v>
      </c>
      <c r="H295">
        <v>64</v>
      </c>
      <c r="I295">
        <v>1</v>
      </c>
      <c r="J295">
        <v>0</v>
      </c>
      <c r="K295">
        <v>0</v>
      </c>
      <c r="L295">
        <v>2</v>
      </c>
      <c r="M295">
        <v>2</v>
      </c>
      <c r="N295">
        <f t="shared" si="6"/>
        <v>4</v>
      </c>
      <c r="O295" t="s">
        <v>81</v>
      </c>
      <c r="P295" t="s">
        <v>82</v>
      </c>
      <c r="Q295" t="s">
        <v>38</v>
      </c>
    </row>
    <row r="296" spans="1:18" x14ac:dyDescent="0.3">
      <c r="A296" t="s">
        <v>677</v>
      </c>
      <c r="B296" s="2">
        <v>43193</v>
      </c>
      <c r="C296" s="3">
        <v>0.53125</v>
      </c>
      <c r="D296" t="s">
        <v>45</v>
      </c>
      <c r="E296" t="s">
        <v>27</v>
      </c>
      <c r="F296" t="s">
        <v>678</v>
      </c>
      <c r="G296" t="s">
        <v>55</v>
      </c>
      <c r="H296">
        <v>39</v>
      </c>
      <c r="I296">
        <v>0</v>
      </c>
      <c r="J296">
        <v>0</v>
      </c>
      <c r="K296">
        <v>1</v>
      </c>
      <c r="L296">
        <v>0</v>
      </c>
      <c r="M296">
        <v>4</v>
      </c>
      <c r="N296">
        <f t="shared" si="6"/>
        <v>4</v>
      </c>
      <c r="O296" t="s">
        <v>43</v>
      </c>
      <c r="P296" t="s">
        <v>37</v>
      </c>
      <c r="Q296" t="s">
        <v>38</v>
      </c>
    </row>
    <row r="297" spans="1:18" x14ac:dyDescent="0.3">
      <c r="A297" t="s">
        <v>679</v>
      </c>
      <c r="B297" s="2">
        <v>43212</v>
      </c>
      <c r="C297" s="3">
        <v>0.14583333333333334</v>
      </c>
      <c r="D297" t="s">
        <v>144</v>
      </c>
      <c r="E297" t="s">
        <v>27</v>
      </c>
      <c r="F297" t="s">
        <v>680</v>
      </c>
      <c r="G297" t="s">
        <v>29</v>
      </c>
      <c r="H297">
        <v>29</v>
      </c>
      <c r="I297">
        <v>1</v>
      </c>
      <c r="J297">
        <v>0</v>
      </c>
      <c r="K297">
        <v>0</v>
      </c>
      <c r="L297">
        <v>4</v>
      </c>
      <c r="M297">
        <v>4</v>
      </c>
      <c r="N297">
        <f t="shared" si="6"/>
        <v>8</v>
      </c>
      <c r="O297" t="s">
        <v>378</v>
      </c>
      <c r="P297" t="s">
        <v>82</v>
      </c>
      <c r="Q297" t="s">
        <v>38</v>
      </c>
    </row>
    <row r="298" spans="1:18" x14ac:dyDescent="0.3">
      <c r="A298" t="s">
        <v>681</v>
      </c>
      <c r="B298" s="2">
        <v>43224</v>
      </c>
      <c r="C298" s="3">
        <v>0.49861111111111112</v>
      </c>
      <c r="D298" t="s">
        <v>293</v>
      </c>
      <c r="E298" t="s">
        <v>75</v>
      </c>
      <c r="F298" t="s">
        <v>682</v>
      </c>
      <c r="G298" t="s">
        <v>29</v>
      </c>
      <c r="H298">
        <v>26</v>
      </c>
      <c r="I298">
        <v>0</v>
      </c>
      <c r="J298">
        <v>0</v>
      </c>
      <c r="K298">
        <v>1</v>
      </c>
      <c r="L298">
        <v>0</v>
      </c>
      <c r="M298">
        <v>3</v>
      </c>
      <c r="N298">
        <f t="shared" si="6"/>
        <v>3</v>
      </c>
      <c r="O298" t="s">
        <v>36</v>
      </c>
      <c r="P298" t="s">
        <v>37</v>
      </c>
      <c r="Q298" t="s">
        <v>38</v>
      </c>
    </row>
    <row r="299" spans="1:18" x14ac:dyDescent="0.3">
      <c r="A299" t="s">
        <v>683</v>
      </c>
      <c r="B299" s="2">
        <v>43236</v>
      </c>
      <c r="C299" s="3">
        <v>0.33333333333333331</v>
      </c>
      <c r="D299" t="s">
        <v>41</v>
      </c>
      <c r="E299" t="s">
        <v>46</v>
      </c>
      <c r="F299" t="s">
        <v>684</v>
      </c>
      <c r="G299" t="s">
        <v>29</v>
      </c>
      <c r="H299">
        <v>19</v>
      </c>
      <c r="I299">
        <v>1</v>
      </c>
      <c r="J299">
        <v>0</v>
      </c>
      <c r="K299">
        <v>0</v>
      </c>
      <c r="L299">
        <v>0</v>
      </c>
      <c r="M299">
        <v>0</v>
      </c>
      <c r="N299">
        <f t="shared" ref="N299:N319" si="7">L299+M299</f>
        <v>0</v>
      </c>
      <c r="O299" t="s">
        <v>52</v>
      </c>
      <c r="P299" t="s">
        <v>31</v>
      </c>
      <c r="Q299" t="s">
        <v>38</v>
      </c>
    </row>
    <row r="300" spans="1:18" x14ac:dyDescent="0.3">
      <c r="A300" t="s">
        <v>685</v>
      </c>
      <c r="B300" s="2">
        <v>43238</v>
      </c>
      <c r="C300" s="3">
        <v>0.3125</v>
      </c>
      <c r="D300" t="s">
        <v>34</v>
      </c>
      <c r="E300" t="s">
        <v>46</v>
      </c>
      <c r="F300" t="s">
        <v>686</v>
      </c>
      <c r="G300" t="s">
        <v>29</v>
      </c>
      <c r="H300">
        <v>17</v>
      </c>
      <c r="I300">
        <v>0</v>
      </c>
      <c r="J300">
        <v>1</v>
      </c>
      <c r="K300">
        <v>1</v>
      </c>
      <c r="L300">
        <v>10</v>
      </c>
      <c r="M300">
        <v>12</v>
      </c>
      <c r="N300">
        <f t="shared" si="7"/>
        <v>22</v>
      </c>
      <c r="O300" t="s">
        <v>48</v>
      </c>
      <c r="P300" t="s">
        <v>31</v>
      </c>
      <c r="Q300" t="s">
        <v>38</v>
      </c>
    </row>
    <row r="301" spans="1:18" x14ac:dyDescent="0.3">
      <c r="A301" t="s">
        <v>687</v>
      </c>
      <c r="B301" s="2">
        <v>43244</v>
      </c>
      <c r="C301" s="3">
        <v>0.77083333333333337</v>
      </c>
      <c r="D301" t="s">
        <v>74</v>
      </c>
      <c r="E301" t="s">
        <v>27</v>
      </c>
      <c r="F301" t="s">
        <v>688</v>
      </c>
      <c r="G301" t="s">
        <v>29</v>
      </c>
      <c r="H301">
        <v>28</v>
      </c>
      <c r="I301">
        <v>0</v>
      </c>
      <c r="J301">
        <v>0</v>
      </c>
      <c r="K301">
        <v>1</v>
      </c>
      <c r="L301">
        <v>0</v>
      </c>
      <c r="M301">
        <v>4</v>
      </c>
      <c r="N301">
        <f t="shared" si="7"/>
        <v>4</v>
      </c>
      <c r="O301" t="s">
        <v>228</v>
      </c>
      <c r="P301" t="s">
        <v>71</v>
      </c>
      <c r="Q301" t="s">
        <v>38</v>
      </c>
    </row>
    <row r="302" spans="1:18" x14ac:dyDescent="0.3">
      <c r="A302" t="s">
        <v>689</v>
      </c>
      <c r="B302" s="2">
        <v>43245</v>
      </c>
      <c r="C302" s="3">
        <v>0.37916666666666665</v>
      </c>
      <c r="D302" t="s">
        <v>58</v>
      </c>
      <c r="E302" t="s">
        <v>46</v>
      </c>
      <c r="F302" t="s">
        <v>152</v>
      </c>
      <c r="G302" t="s">
        <v>29</v>
      </c>
      <c r="H302">
        <v>13</v>
      </c>
      <c r="I302">
        <v>0</v>
      </c>
      <c r="J302">
        <v>0</v>
      </c>
      <c r="K302">
        <v>2</v>
      </c>
      <c r="L302">
        <v>0</v>
      </c>
      <c r="M302">
        <v>2</v>
      </c>
      <c r="N302">
        <f t="shared" si="7"/>
        <v>2</v>
      </c>
      <c r="O302" t="s">
        <v>56</v>
      </c>
      <c r="P302" t="s">
        <v>31</v>
      </c>
      <c r="Q302" t="s">
        <v>38</v>
      </c>
    </row>
    <row r="303" spans="1:18" x14ac:dyDescent="0.3">
      <c r="A303" t="s">
        <v>690</v>
      </c>
      <c r="B303" s="2">
        <v>43264</v>
      </c>
      <c r="C303" s="3">
        <v>0.5708333333333333</v>
      </c>
      <c r="D303" t="s">
        <v>148</v>
      </c>
      <c r="E303" t="s">
        <v>75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>
        <v>0</v>
      </c>
      <c r="M303">
        <v>0</v>
      </c>
      <c r="N303">
        <f t="shared" si="7"/>
        <v>0</v>
      </c>
      <c r="O303" t="s">
        <v>81</v>
      </c>
      <c r="P303" t="s">
        <v>153</v>
      </c>
      <c r="Q303" t="s">
        <v>38</v>
      </c>
    </row>
    <row r="304" spans="1:18" x14ac:dyDescent="0.3">
      <c r="A304" t="s">
        <v>691</v>
      </c>
      <c r="B304" s="2">
        <v>43280</v>
      </c>
      <c r="C304" s="3">
        <v>0.6069444444444444</v>
      </c>
      <c r="D304" t="s">
        <v>401</v>
      </c>
      <c r="E304" t="s">
        <v>27</v>
      </c>
      <c r="F304" t="s">
        <v>692</v>
      </c>
      <c r="G304" t="s">
        <v>29</v>
      </c>
      <c r="H304">
        <v>38</v>
      </c>
      <c r="I304">
        <v>0</v>
      </c>
      <c r="J304">
        <v>1</v>
      </c>
      <c r="K304">
        <v>0</v>
      </c>
      <c r="L304">
        <v>5</v>
      </c>
      <c r="M304">
        <v>2</v>
      </c>
      <c r="N304">
        <f t="shared" si="7"/>
        <v>7</v>
      </c>
      <c r="O304" t="s">
        <v>48</v>
      </c>
      <c r="P304" t="s">
        <v>31</v>
      </c>
      <c r="Q304" t="s">
        <v>32</v>
      </c>
      <c r="R304" s="1" t="s">
        <v>693</v>
      </c>
    </row>
    <row r="305" spans="1:18" x14ac:dyDescent="0.3">
      <c r="A305" t="s">
        <v>694</v>
      </c>
      <c r="B305" s="2">
        <v>43332</v>
      </c>
      <c r="C305" s="3">
        <v>8.3333333333333329E-2</v>
      </c>
      <c r="D305" t="s">
        <v>34</v>
      </c>
      <c r="E305" t="s">
        <v>27</v>
      </c>
      <c r="F305" t="s">
        <v>695</v>
      </c>
      <c r="G305" t="s">
        <v>55</v>
      </c>
      <c r="H305">
        <v>38</v>
      </c>
      <c r="I305">
        <v>0</v>
      </c>
      <c r="J305">
        <v>0</v>
      </c>
      <c r="K305">
        <v>1</v>
      </c>
      <c r="L305">
        <v>1</v>
      </c>
      <c r="M305">
        <v>1</v>
      </c>
      <c r="N305">
        <f t="shared" si="7"/>
        <v>2</v>
      </c>
      <c r="O305" t="s">
        <v>36</v>
      </c>
      <c r="P305" t="s">
        <v>37</v>
      </c>
      <c r="Q305" t="s">
        <v>38</v>
      </c>
    </row>
    <row r="306" spans="1:18" x14ac:dyDescent="0.3">
      <c r="A306" t="s">
        <v>696</v>
      </c>
      <c r="B306" s="2">
        <v>43338</v>
      </c>
      <c r="C306" s="3">
        <v>0.56527777777777777</v>
      </c>
      <c r="D306" t="s">
        <v>103</v>
      </c>
      <c r="E306" t="s">
        <v>27</v>
      </c>
      <c r="F306" t="s">
        <v>697</v>
      </c>
      <c r="G306" t="s">
        <v>29</v>
      </c>
      <c r="H306">
        <v>24</v>
      </c>
      <c r="I306">
        <v>0</v>
      </c>
      <c r="J306">
        <v>0</v>
      </c>
      <c r="K306">
        <v>2</v>
      </c>
      <c r="L306">
        <v>2</v>
      </c>
      <c r="M306">
        <v>11</v>
      </c>
      <c r="N306">
        <f t="shared" si="7"/>
        <v>13</v>
      </c>
      <c r="O306" t="s">
        <v>43</v>
      </c>
      <c r="P306" t="s">
        <v>37</v>
      </c>
      <c r="Q306" t="s">
        <v>38</v>
      </c>
    </row>
    <row r="307" spans="1:18" x14ac:dyDescent="0.3">
      <c r="A307" t="s">
        <v>698</v>
      </c>
      <c r="B307" s="2">
        <v>43349</v>
      </c>
      <c r="C307" s="3">
        <v>0.38194444444444442</v>
      </c>
      <c r="D307" t="s">
        <v>88</v>
      </c>
      <c r="E307" t="s">
        <v>27</v>
      </c>
      <c r="F307" t="s">
        <v>699</v>
      </c>
      <c r="G307" t="s">
        <v>29</v>
      </c>
      <c r="H307">
        <v>29</v>
      </c>
      <c r="I307">
        <v>0</v>
      </c>
      <c r="J307">
        <v>0</v>
      </c>
      <c r="K307">
        <v>1</v>
      </c>
      <c r="L307">
        <v>3</v>
      </c>
      <c r="M307">
        <v>2</v>
      </c>
      <c r="N307">
        <f t="shared" si="7"/>
        <v>5</v>
      </c>
      <c r="O307" t="s">
        <v>109</v>
      </c>
      <c r="P307" t="s">
        <v>71</v>
      </c>
      <c r="Q307" t="s">
        <v>38</v>
      </c>
    </row>
    <row r="308" spans="1:18" x14ac:dyDescent="0.3">
      <c r="A308" t="s">
        <v>700</v>
      </c>
      <c r="B308" s="2">
        <v>43355</v>
      </c>
      <c r="C308" s="3">
        <v>0.72222222222222221</v>
      </c>
      <c r="D308" t="s">
        <v>45</v>
      </c>
      <c r="E308" t="s">
        <v>27</v>
      </c>
      <c r="F308" t="s">
        <v>701</v>
      </c>
      <c r="G308" t="s">
        <v>29</v>
      </c>
      <c r="H308">
        <v>54</v>
      </c>
      <c r="I308">
        <v>0</v>
      </c>
      <c r="J308">
        <v>0</v>
      </c>
      <c r="K308">
        <v>1</v>
      </c>
      <c r="L308">
        <v>5</v>
      </c>
      <c r="M308">
        <v>0</v>
      </c>
      <c r="N308">
        <f t="shared" si="7"/>
        <v>5</v>
      </c>
      <c r="O308" t="s">
        <v>702</v>
      </c>
      <c r="P308" t="s">
        <v>37</v>
      </c>
      <c r="Q308" t="s">
        <v>38</v>
      </c>
    </row>
    <row r="309" spans="1:18" x14ac:dyDescent="0.3">
      <c r="A309" t="s">
        <v>703</v>
      </c>
      <c r="B309" s="2">
        <v>43362</v>
      </c>
      <c r="C309" s="3">
        <v>0.4375</v>
      </c>
      <c r="D309" t="s">
        <v>125</v>
      </c>
      <c r="E309" t="s">
        <v>27</v>
      </c>
      <c r="F309" t="s">
        <v>704</v>
      </c>
      <c r="G309" t="s">
        <v>29</v>
      </c>
      <c r="H309">
        <v>43</v>
      </c>
      <c r="I309">
        <v>0</v>
      </c>
      <c r="J309">
        <v>0</v>
      </c>
      <c r="K309">
        <v>1</v>
      </c>
      <c r="L309">
        <v>0</v>
      </c>
      <c r="M309">
        <v>4</v>
      </c>
      <c r="N309">
        <f t="shared" si="7"/>
        <v>4</v>
      </c>
      <c r="O309" t="s">
        <v>109</v>
      </c>
      <c r="P309" t="s">
        <v>71</v>
      </c>
      <c r="Q309" t="s">
        <v>38</v>
      </c>
    </row>
    <row r="310" spans="1:18" x14ac:dyDescent="0.3">
      <c r="A310" t="s">
        <v>705</v>
      </c>
      <c r="B310" s="2">
        <v>43362</v>
      </c>
      <c r="C310" s="3">
        <v>0.58333333333333337</v>
      </c>
      <c r="D310" t="s">
        <v>85</v>
      </c>
      <c r="E310" t="s">
        <v>68</v>
      </c>
      <c r="F310" t="s">
        <v>706</v>
      </c>
      <c r="G310" t="s">
        <v>29</v>
      </c>
      <c r="H310">
        <v>61</v>
      </c>
      <c r="I310">
        <v>0</v>
      </c>
      <c r="J310">
        <v>0</v>
      </c>
      <c r="K310">
        <v>1</v>
      </c>
      <c r="L310">
        <v>0</v>
      </c>
      <c r="M310">
        <v>4</v>
      </c>
      <c r="N310">
        <f t="shared" si="7"/>
        <v>4</v>
      </c>
      <c r="O310" t="s">
        <v>109</v>
      </c>
      <c r="P310" t="s">
        <v>71</v>
      </c>
      <c r="Q310" t="s">
        <v>38</v>
      </c>
    </row>
    <row r="311" spans="1:18" x14ac:dyDescent="0.3">
      <c r="A311" t="s">
        <v>707</v>
      </c>
      <c r="B311" s="2">
        <v>43363</v>
      </c>
      <c r="C311" s="3">
        <v>0.37916666666666665</v>
      </c>
      <c r="D311" t="s">
        <v>401</v>
      </c>
      <c r="E311" t="s">
        <v>27</v>
      </c>
      <c r="F311" t="s">
        <v>708</v>
      </c>
      <c r="G311" t="s">
        <v>55</v>
      </c>
      <c r="H311">
        <v>26</v>
      </c>
      <c r="I311">
        <v>0</v>
      </c>
      <c r="J311">
        <v>0</v>
      </c>
      <c r="K311">
        <v>1</v>
      </c>
      <c r="L311">
        <v>3</v>
      </c>
      <c r="M311">
        <v>3</v>
      </c>
      <c r="N311">
        <f t="shared" si="7"/>
        <v>6</v>
      </c>
      <c r="O311" t="s">
        <v>43</v>
      </c>
      <c r="P311" t="s">
        <v>37</v>
      </c>
      <c r="Q311" t="s">
        <v>38</v>
      </c>
    </row>
    <row r="312" spans="1:18" x14ac:dyDescent="0.3">
      <c r="A312" t="s">
        <v>709</v>
      </c>
      <c r="B312" s="2">
        <v>43397</v>
      </c>
      <c r="C312" s="3">
        <v>0.625</v>
      </c>
      <c r="D312" t="s">
        <v>231</v>
      </c>
      <c r="E312" t="s">
        <v>27</v>
      </c>
      <c r="F312" t="s">
        <v>710</v>
      </c>
      <c r="G312" t="s">
        <v>29</v>
      </c>
      <c r="H312">
        <v>51</v>
      </c>
      <c r="I312">
        <v>0</v>
      </c>
      <c r="J312">
        <v>0</v>
      </c>
      <c r="K312">
        <v>1</v>
      </c>
      <c r="L312">
        <v>2</v>
      </c>
      <c r="M312">
        <v>0</v>
      </c>
      <c r="N312">
        <f t="shared" si="7"/>
        <v>2</v>
      </c>
      <c r="O312" t="s">
        <v>711</v>
      </c>
      <c r="P312" t="s">
        <v>82</v>
      </c>
      <c r="Q312" t="s">
        <v>38</v>
      </c>
    </row>
    <row r="313" spans="1:18" x14ac:dyDescent="0.3">
      <c r="A313" t="s">
        <v>712</v>
      </c>
      <c r="B313" s="2">
        <v>43400</v>
      </c>
      <c r="C313" s="3">
        <v>0.40625</v>
      </c>
      <c r="D313" t="s">
        <v>85</v>
      </c>
      <c r="E313" t="s">
        <v>134</v>
      </c>
      <c r="F313" t="s">
        <v>713</v>
      </c>
      <c r="G313" t="s">
        <v>29</v>
      </c>
      <c r="H313">
        <v>46</v>
      </c>
      <c r="I313">
        <v>1</v>
      </c>
      <c r="J313">
        <v>0</v>
      </c>
      <c r="K313">
        <v>3</v>
      </c>
      <c r="L313">
        <v>11</v>
      </c>
      <c r="M313">
        <v>6</v>
      </c>
      <c r="N313">
        <f t="shared" si="7"/>
        <v>17</v>
      </c>
      <c r="O313" t="s">
        <v>52</v>
      </c>
      <c r="P313" t="s">
        <v>31</v>
      </c>
      <c r="Q313" t="s">
        <v>38</v>
      </c>
      <c r="R313" s="1" t="s">
        <v>714</v>
      </c>
    </row>
    <row r="314" spans="1:18" x14ac:dyDescent="0.3">
      <c r="A314" t="s">
        <v>715</v>
      </c>
      <c r="B314" s="2">
        <v>43406</v>
      </c>
      <c r="C314" s="3">
        <v>0.73402777777777783</v>
      </c>
      <c r="D314" t="s">
        <v>103</v>
      </c>
      <c r="E314" t="s">
        <v>27</v>
      </c>
      <c r="F314" t="s">
        <v>716</v>
      </c>
      <c r="G314" t="s">
        <v>29</v>
      </c>
      <c r="H314">
        <v>40</v>
      </c>
      <c r="I314">
        <v>0</v>
      </c>
      <c r="J314">
        <v>0</v>
      </c>
      <c r="K314">
        <v>1</v>
      </c>
      <c r="L314">
        <v>2</v>
      </c>
      <c r="M314">
        <v>5</v>
      </c>
      <c r="N314">
        <f t="shared" si="7"/>
        <v>7</v>
      </c>
      <c r="O314" t="s">
        <v>43</v>
      </c>
      <c r="P314" t="s">
        <v>37</v>
      </c>
      <c r="Q314" t="s">
        <v>38</v>
      </c>
    </row>
    <row r="315" spans="1:18" x14ac:dyDescent="0.3">
      <c r="A315" t="s">
        <v>717</v>
      </c>
      <c r="B315" s="2">
        <v>43409</v>
      </c>
      <c r="C315" s="3">
        <v>6.25E-2</v>
      </c>
      <c r="D315" t="s">
        <v>45</v>
      </c>
      <c r="E315" t="s">
        <v>244</v>
      </c>
      <c r="F315" t="s">
        <v>718</v>
      </c>
      <c r="G315" t="s">
        <v>29</v>
      </c>
      <c r="H315">
        <v>37</v>
      </c>
      <c r="I315">
        <v>0</v>
      </c>
      <c r="J315">
        <v>0</v>
      </c>
      <c r="K315">
        <v>1</v>
      </c>
      <c r="L315">
        <v>1</v>
      </c>
      <c r="M315">
        <v>2</v>
      </c>
      <c r="N315">
        <f t="shared" si="7"/>
        <v>3</v>
      </c>
      <c r="O315" t="s">
        <v>81</v>
      </c>
      <c r="P315" t="s">
        <v>82</v>
      </c>
      <c r="Q315" t="s">
        <v>38</v>
      </c>
    </row>
    <row r="316" spans="1:18" x14ac:dyDescent="0.3">
      <c r="A316" t="s">
        <v>719</v>
      </c>
      <c r="B316" s="2">
        <v>43411</v>
      </c>
      <c r="C316" s="3">
        <v>0.97222222222222221</v>
      </c>
      <c r="D316" t="s">
        <v>45</v>
      </c>
      <c r="E316" t="s">
        <v>27</v>
      </c>
      <c r="F316" t="s">
        <v>720</v>
      </c>
      <c r="G316" t="s">
        <v>29</v>
      </c>
      <c r="H316">
        <v>28</v>
      </c>
      <c r="I316">
        <v>0</v>
      </c>
      <c r="J316">
        <v>0</v>
      </c>
      <c r="K316">
        <v>1</v>
      </c>
      <c r="L316">
        <v>12</v>
      </c>
      <c r="M316">
        <v>16</v>
      </c>
      <c r="N316">
        <f t="shared" si="7"/>
        <v>28</v>
      </c>
      <c r="O316" t="s">
        <v>66</v>
      </c>
      <c r="P316" t="s">
        <v>37</v>
      </c>
      <c r="Q316" t="s">
        <v>38</v>
      </c>
    </row>
    <row r="317" spans="1:18" x14ac:dyDescent="0.3">
      <c r="A317" t="s">
        <v>721</v>
      </c>
      <c r="B317" s="2">
        <v>43416</v>
      </c>
      <c r="C317" s="3">
        <v>0.78888888888888886</v>
      </c>
      <c r="D317" t="s">
        <v>327</v>
      </c>
      <c r="E317" t="s">
        <v>27</v>
      </c>
      <c r="F317" t="s">
        <v>722</v>
      </c>
      <c r="G317" t="s">
        <v>29</v>
      </c>
      <c r="H317">
        <v>30</v>
      </c>
      <c r="I317">
        <v>0</v>
      </c>
      <c r="J317">
        <v>0</v>
      </c>
      <c r="K317">
        <v>1</v>
      </c>
      <c r="L317">
        <v>0</v>
      </c>
      <c r="M317">
        <v>3</v>
      </c>
      <c r="N317">
        <f t="shared" si="7"/>
        <v>3</v>
      </c>
      <c r="O317" t="s">
        <v>325</v>
      </c>
      <c r="P317" t="s">
        <v>37</v>
      </c>
      <c r="Q317" t="s">
        <v>38</v>
      </c>
    </row>
    <row r="318" spans="1:18" x14ac:dyDescent="0.3">
      <c r="A318" t="s">
        <v>723</v>
      </c>
      <c r="B318" s="2">
        <v>43423</v>
      </c>
      <c r="C318" s="3">
        <v>0.63888888888888895</v>
      </c>
      <c r="D318" t="s">
        <v>41</v>
      </c>
      <c r="E318" t="s">
        <v>244</v>
      </c>
      <c r="F318" t="s">
        <v>724</v>
      </c>
      <c r="G318" t="s">
        <v>29</v>
      </c>
      <c r="H318">
        <v>32</v>
      </c>
      <c r="I318">
        <v>0</v>
      </c>
      <c r="J318">
        <v>0</v>
      </c>
      <c r="K318">
        <v>1</v>
      </c>
      <c r="L318">
        <v>3</v>
      </c>
      <c r="M318">
        <v>0</v>
      </c>
      <c r="N318">
        <f t="shared" si="7"/>
        <v>3</v>
      </c>
      <c r="O318" t="s">
        <v>66</v>
      </c>
      <c r="P318" t="s">
        <v>37</v>
      </c>
      <c r="Q318" t="s">
        <v>38</v>
      </c>
    </row>
    <row r="319" spans="1:18" x14ac:dyDescent="0.3">
      <c r="A319" t="s">
        <v>725</v>
      </c>
      <c r="B319" s="2">
        <v>43458</v>
      </c>
      <c r="C319" s="3">
        <v>0.45833333333333331</v>
      </c>
      <c r="D319" t="s">
        <v>327</v>
      </c>
      <c r="E319" t="s">
        <v>27</v>
      </c>
      <c r="F319" t="s">
        <v>726</v>
      </c>
      <c r="G319" t="s">
        <v>29</v>
      </c>
      <c r="H319">
        <v>35</v>
      </c>
      <c r="I319">
        <v>1</v>
      </c>
      <c r="J319">
        <v>0</v>
      </c>
      <c r="K319">
        <v>0</v>
      </c>
      <c r="L319">
        <v>0</v>
      </c>
      <c r="M319">
        <v>0</v>
      </c>
      <c r="N319">
        <f t="shared" si="7"/>
        <v>0</v>
      </c>
      <c r="O319" t="s">
        <v>109</v>
      </c>
      <c r="P319" t="s">
        <v>71</v>
      </c>
      <c r="Q319" t="s">
        <v>38</v>
      </c>
    </row>
  </sheetData>
  <hyperlinks>
    <hyperlink ref="B33" r:id="rId1"/>
    <hyperlink ref="R44" r:id="rId2"/>
    <hyperlink ref="R52" r:id="rId3"/>
    <hyperlink ref="R54" r:id="rId4"/>
    <hyperlink ref="R56" r:id="rId5"/>
    <hyperlink ref="S56" r:id="rId6"/>
    <hyperlink ref="R57" r:id="rId7"/>
    <hyperlink ref="R68" r:id="rId8"/>
    <hyperlink ref="R75" r:id="rId9"/>
    <hyperlink ref="R84" r:id="rId10"/>
    <hyperlink ref="R86" r:id="rId11"/>
    <hyperlink ref="R99" r:id="rId12"/>
    <hyperlink ref="R105" r:id="rId13"/>
    <hyperlink ref="R106" r:id="rId14"/>
    <hyperlink ref="R115" r:id="rId15" location="file-104965"/>
    <hyperlink ref="R118" r:id="rId16"/>
    <hyperlink ref="R119" r:id="rId17"/>
    <hyperlink ref="R122" r:id="rId18"/>
    <hyperlink ref="R123" r:id="rId19"/>
    <hyperlink ref="R125" r:id="rId20"/>
    <hyperlink ref="R127" r:id="rId21"/>
    <hyperlink ref="R147" r:id="rId22"/>
    <hyperlink ref="R157" r:id="rId23"/>
    <hyperlink ref="R170" r:id="rId24"/>
    <hyperlink ref="R173" r:id="rId25"/>
    <hyperlink ref="R174" r:id="rId26"/>
    <hyperlink ref="R193" r:id="rId27"/>
    <hyperlink ref="R210" r:id="rId28"/>
    <hyperlink ref="R228" r:id="rId29"/>
    <hyperlink ref="R238" r:id="rId30"/>
    <hyperlink ref="R252" r:id="rId31"/>
    <hyperlink ref="R253" r:id="rId32"/>
    <hyperlink ref="R260" r:id="rId33"/>
    <hyperlink ref="R280" r:id="rId34"/>
    <hyperlink ref="R282" r:id="rId35"/>
    <hyperlink ref="S282" r:id="rId36"/>
    <hyperlink ref="R46" r:id="rId37"/>
    <hyperlink ref="R131" r:id="rId38"/>
    <hyperlink ref="R245" r:id="rId39"/>
    <hyperlink ref="R269" r:id="rId40"/>
    <hyperlink ref="R293" r:id="rId41"/>
    <hyperlink ref="R304" r:id="rId42"/>
    <hyperlink ref="R313" r:id="rId43"/>
    <hyperlink ref="R283" r:id="rId4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FBI - Active Shooter Incidents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yurelle</dc:creator>
  <cp:lastModifiedBy>yurelle</cp:lastModifiedBy>
  <dcterms:created xsi:type="dcterms:W3CDTF">2020-12-10T21:09:26Z</dcterms:created>
  <dcterms:modified xsi:type="dcterms:W3CDTF">2020-12-11T08:18:56Z</dcterms:modified>
</cp:coreProperties>
</file>