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60" windowWidth="45732" windowHeight="22740"/>
  </bookViews>
  <sheets>
    <sheet name="FBI - Active Shooter Incidents" sheetId="1" r:id="rId1"/>
  </sheets>
  <calcPr calcId="144525"/>
</workbook>
</file>

<file path=xl/calcChain.xml><?xml version="1.0" encoding="utf-8"?>
<calcChain xmlns="http://schemas.openxmlformats.org/spreadsheetml/2006/main">
  <c r="E10" i="1" l="1"/>
  <c r="E9" i="1"/>
  <c r="E8" i="1"/>
  <c r="E7" i="1"/>
  <c r="E6" i="1"/>
  <c r="E5" i="1"/>
  <c r="E4" i="1"/>
  <c r="E3" i="1"/>
  <c r="N22" i="1"/>
  <c r="M22" i="1"/>
  <c r="L22" i="1"/>
  <c r="K22" i="1"/>
  <c r="N3" i="1"/>
  <c r="N4" i="1"/>
  <c r="N5" i="1"/>
  <c r="N6" i="1"/>
  <c r="N7" i="1"/>
  <c r="N8" i="1"/>
  <c r="N9" i="1"/>
  <c r="N10" i="1"/>
  <c r="N11" i="1"/>
  <c r="N12" i="1"/>
  <c r="N13" i="1"/>
  <c r="N14" i="1"/>
  <c r="N15" i="1"/>
  <c r="N16" i="1"/>
  <c r="N17" i="1"/>
  <c r="N18" i="1"/>
  <c r="N19" i="1"/>
  <c r="N20" i="1"/>
  <c r="N21" i="1"/>
  <c r="K21" i="1"/>
  <c r="M21" i="1"/>
  <c r="L21" i="1"/>
  <c r="K20" i="1"/>
  <c r="M20" i="1"/>
  <c r="L20" i="1"/>
  <c r="K19" i="1"/>
  <c r="M19" i="1"/>
  <c r="L19" i="1"/>
  <c r="K15" i="1"/>
  <c r="M15" i="1"/>
  <c r="L15" i="1"/>
  <c r="K13" i="1"/>
  <c r="M13" i="1"/>
  <c r="L13" i="1"/>
  <c r="K12" i="1"/>
  <c r="M12" i="1"/>
  <c r="L12" i="1"/>
  <c r="K10" i="1"/>
  <c r="M10" i="1"/>
  <c r="L10" i="1"/>
  <c r="K8" i="1"/>
  <c r="M8" i="1"/>
  <c r="L8" i="1"/>
  <c r="M7" i="1"/>
  <c r="L7" i="1"/>
  <c r="K7" i="1"/>
  <c r="M6" i="1"/>
  <c r="L6" i="1"/>
  <c r="K6" i="1"/>
  <c r="M5" i="1"/>
  <c r="L5" i="1"/>
  <c r="K5" i="1"/>
  <c r="M4" i="1"/>
  <c r="L4" i="1"/>
  <c r="K4" i="1"/>
  <c r="M3" i="1"/>
  <c r="L3" i="1"/>
  <c r="K3" i="1"/>
  <c r="N2" i="1"/>
  <c r="M2" i="1"/>
  <c r="N28" i="1"/>
  <c r="N29" i="1"/>
  <c r="N30" i="1"/>
  <c r="N31" i="1"/>
  <c r="N32" i="1"/>
  <c r="N33" i="1"/>
  <c r="N34" i="1"/>
  <c r="N35" i="1"/>
  <c r="N36" i="1"/>
  <c r="N37" i="1"/>
  <c r="N38" i="1"/>
  <c r="N39" i="1"/>
  <c r="N40" i="1"/>
  <c r="N41" i="1"/>
  <c r="N42" i="1"/>
  <c r="N43" i="1"/>
  <c r="N44" i="1"/>
  <c r="N45" i="1"/>
  <c r="N46" i="1"/>
  <c r="N47" i="1"/>
  <c r="N48" i="1"/>
  <c r="N49" i="1"/>
  <c r="N50" i="1"/>
  <c r="N51" i="1"/>
  <c r="N52" i="1"/>
  <c r="N53" i="1"/>
  <c r="N54" i="1"/>
  <c r="N27" i="1"/>
  <c r="L2" i="1"/>
  <c r="K2" i="1"/>
  <c r="J18" i="1" l="1"/>
  <c r="J19" i="1" s="1"/>
  <c r="J20" i="1" s="1"/>
  <c r="J21" i="1" s="1"/>
  <c r="J4" i="1"/>
  <c r="J5" i="1" s="1"/>
  <c r="J6" i="1" s="1"/>
  <c r="J7" i="1" s="1"/>
  <c r="J8" i="1" s="1"/>
  <c r="J9" i="1" s="1"/>
  <c r="J10" i="1" s="1"/>
  <c r="J11" i="1" s="1"/>
  <c r="J12" i="1" s="1"/>
  <c r="J13" i="1" s="1"/>
  <c r="J14" i="1" s="1"/>
  <c r="J15" i="1" s="1"/>
  <c r="J16" i="1" s="1"/>
  <c r="J17" i="1" s="1"/>
  <c r="J3" i="1"/>
</calcChain>
</file>

<file path=xl/sharedStrings.xml><?xml version="1.0" encoding="utf-8"?>
<sst xmlns="http://schemas.openxmlformats.org/spreadsheetml/2006/main" count="309" uniqueCount="183">
  <si>
    <t>Year</t>
  </si>
  <si>
    <t>Incidents</t>
  </si>
  <si>
    <t>Deaths</t>
  </si>
  <si>
    <t>Wounded</t>
  </si>
  <si>
    <t>Total</t>
  </si>
  <si>
    <t>Incident Name</t>
  </si>
  <si>
    <t>Date</t>
  </si>
  <si>
    <t>Time</t>
  </si>
  <si>
    <t>State</t>
  </si>
  <si>
    <t>Location</t>
  </si>
  <si>
    <t>Shooter Name</t>
  </si>
  <si>
    <t>Shooter Gender</t>
  </si>
  <si>
    <t>Shooter Age</t>
  </si>
  <si>
    <t>Rifle</t>
  </si>
  <si>
    <t>Shotgun</t>
  </si>
  <si>
    <t>Handgun</t>
  </si>
  <si>
    <t>Terminating Event</t>
  </si>
  <si>
    <t>Shooter's Fate</t>
  </si>
  <si>
    <t>Surrendered (during the incident)</t>
  </si>
  <si>
    <t>Commerce</t>
  </si>
  <si>
    <t>Education</t>
  </si>
  <si>
    <t>Government</t>
  </si>
  <si>
    <t>Open Space</t>
  </si>
  <si>
    <t>House of Worship</t>
  </si>
  <si>
    <t>Residence</t>
  </si>
  <si>
    <t>Health Care</t>
  </si>
  <si>
    <t>Other</t>
  </si>
  <si>
    <t>Num Incidents</t>
  </si>
  <si>
    <t>All Years</t>
  </si>
  <si>
    <t>Verification Summary Stats in same PDF</t>
  </si>
  <si>
    <t>Total Casualties (Calculated)</t>
  </si>
  <si>
    <t>2000-2019 Additional Active Shooter Incidents</t>
  </si>
  <si>
    <t>https://www.fbi.gov/file-repository/active-shooter-incidents-20-year-review-2000-2019-060121.pdf/view</t>
  </si>
  <si>
    <t>City Market &amp; Bookcliff RV Park</t>
  </si>
  <si>
    <t>Colorado</t>
  </si>
  <si>
    <t>MALE</t>
  </si>
  <si>
    <t>Arrested</t>
  </si>
  <si>
    <t>https://www.postindependent.com/news/memorial-for-stagner-shooting-victims-to-be-dedicated-in-rifle/</t>
  </si>
  <si>
    <t>Physical intervention by police</t>
  </si>
  <si>
    <t>NO</t>
  </si>
  <si>
    <t>“We chased him down and captured him a few minutes later on 12th Street,” Meisner said.</t>
  </si>
  <si>
    <t>Steven Michael Stagner</t>
  </si>
  <si>
    <t xml:space="preserve">Multiple Locations in Sacramento, California </t>
  </si>
  <si>
    <t>California</t>
  </si>
  <si>
    <t>Fled the scene; Suicide before police arrived</t>
  </si>
  <si>
    <t>Suicide</t>
  </si>
  <si>
    <t>https://www.sfgate.com/news/article/sacramento-rampage-5-shot-dead-slayer-kills-2881164.php</t>
  </si>
  <si>
    <t>Joseph Ferguson</t>
  </si>
  <si>
    <t>Top Valu Market</t>
  </si>
  <si>
    <t>Shot by police (Killed)</t>
  </si>
  <si>
    <t>Killed</t>
  </si>
  <si>
    <t>Antonio Pineiro</t>
  </si>
  <si>
    <t>https://www.sfgate.com/news/article/two-killed-in-groce-ry-store-shooting-2815648.php</t>
  </si>
  <si>
    <t>Conception Abbey</t>
  </si>
  <si>
    <t>Missouri</t>
  </si>
  <si>
    <t>Lloyd Robert Jeffress</t>
  </si>
  <si>
    <t>https://www.nytimes.com/2002/06/11/us/man-71-kills-2-at-missouri-monastery-and-then-himself.html</t>
  </si>
  <si>
    <t>Suicide before police arrived</t>
  </si>
  <si>
    <t>University of Arizona College of Nursing</t>
  </si>
  <si>
    <t>Arizona</t>
  </si>
  <si>
    <t>https://www.cbsnews.com/news/4-dead-in-univ-of-arizona-shooting/</t>
  </si>
  <si>
    <t>Robert Flores Jr.</t>
  </si>
  <si>
    <t>"He was later found dead by officers searching the school."</t>
  </si>
  <si>
    <t>"Mr. Jeffress was discovered slumped in a chapel with a gunshot wound to his head and two weapons, an AK-47 and a sawed-off .22-caliber rifle, near his body, the authorities said."</t>
  </si>
  <si>
    <t>Stateline Tavern</t>
  </si>
  <si>
    <t>Idaho</t>
  </si>
  <si>
    <t>Ralph R. Reeves</t>
  </si>
  <si>
    <t>https://pendoreillerivervalley.com/four-killed-in-oldtown-shooting-p111-119.htm</t>
  </si>
  <si>
    <t>"The Bonner County tactical team ... covered the vehicle with their lights and prepared to mount an assault on the vehicle, ... Reeves shot himself in the head. No rounds were shot from the officers, Valdez said."</t>
  </si>
  <si>
    <t>Fled the scene; Suicide when police arrived</t>
  </si>
  <si>
    <t>Alrosa Villa Nightclub</t>
  </si>
  <si>
    <t>Ohio</t>
  </si>
  <si>
    <t>https://www.dispatch.com/story/news/crime/2014/12/08/alrosa-villa-rampage-decade-ago/23510451007/</t>
  </si>
  <si>
    <t>Nathan Gale</t>
  </si>
  <si>
    <t xml:space="preserve">Multiple Locations in Delaware and Maryland </t>
  </si>
  <si>
    <t>Allison Lamont Norman</t>
  </si>
  <si>
    <t>https://www.washingtontimes.com/news/2005/apr/8/20050408-123012-8000r/</t>
  </si>
  <si>
    <t>Fled the scene; Physical intervention by police</t>
  </si>
  <si>
    <t>https://www.cbsnews.com/news/shooting-spree-in-del-md/</t>
  </si>
  <si>
    <t>Delaware &amp; Maryland</t>
  </si>
  <si>
    <t>Sash Assembly of God</t>
  </si>
  <si>
    <t>Texas</t>
  </si>
  <si>
    <t>Freddie Cranshaw</t>
  </si>
  <si>
    <t>https://www.myplainview.com/news/article/Gunman-kills-self-after-shooting-four-at-rural-8725414.php</t>
  </si>
  <si>
    <t>Suicide when police arrived</t>
  </si>
  <si>
    <t>https://www.foxnews.com/story/gunman-opens-fire-at-workplace-in-missouri-killing-three-women-then-self</t>
  </si>
  <si>
    <t>https://www.nbcnews.com/id/wbna12375826</t>
  </si>
  <si>
    <t>Herbert Chalmers Jr.</t>
  </si>
  <si>
    <t>Duquesne University</t>
  </si>
  <si>
    <t>MALE &amp; MALE</t>
  </si>
  <si>
    <t>18 &amp; 19</t>
  </si>
  <si>
    <t>Pennsylvania</t>
  </si>
  <si>
    <t>Escaped (Arrested Later)</t>
  </si>
  <si>
    <t>Fled the scene</t>
  </si>
  <si>
    <t>William B. Holmes III &amp; Derek Lee</t>
  </si>
  <si>
    <t>https://www.diverseeducation.com/sports/article/15085981/ex-duquesne-student-pleads-guilty-in-basketball-player-shooting-case</t>
  </si>
  <si>
    <t>https://www.latimes.com/archives/la-xpm-2006-sep-21-sp-newswire21-story.html</t>
  </si>
  <si>
    <t>https://www.post-gazette.com/news/crime-courts/2024/04/04/ronald-taylor-wilkinsburg-shootings-died-prison/stories/202404040060</t>
  </si>
  <si>
    <t>YES</t>
  </si>
  <si>
    <t>"After two hours of negotiations, Taylor surrendered and no one else was injured."</t>
  </si>
  <si>
    <t>Fled the scene; Surrendered when caught</t>
  </si>
  <si>
    <t>Ronald Taylor</t>
  </si>
  <si>
    <t>https://www.nytimes.com/2000/03/02/us/gunman-surrenders-after-killing-2-in-restaurants-in-pittsburgh-suburb.html</t>
  </si>
  <si>
    <t xml:space="preserve">Multiple Locations in Mount Lebanon, Pennsylvania </t>
  </si>
  <si>
    <t>Richard Baumhammers</t>
  </si>
  <si>
    <t>https://triblive.com/local/pittsburgh-allegheny/baumhammers-killing-spree-was-20-years-ago/</t>
  </si>
  <si>
    <t>https://www.timesonline.com/story/news/crime/2020/04/28/20-year-anniversary-baumhammers-8217/1278069007/</t>
  </si>
  <si>
    <t>"He was arrested at gunpoint as he entered Ambridge. It is believed his next target was Beth Samuel Synagogue in Ambridge."</t>
  </si>
  <si>
    <t xml:space="preserve">Multiple Locations in Nevada County, California </t>
  </si>
  <si>
    <t>https://www.theunion.com/local/nevada-county-marks-20-year-anniversary-of-scott-thorpe-shooting-rampage/article_40981b8f-acc6-58f6-b609-6ca298f305ce.html</t>
  </si>
  <si>
    <t>Scott Harlan Thorpe</t>
  </si>
  <si>
    <t>"Thorpe, the shooter, went to his Mooney Flat Road house after the shootings and called his brother, then a Sacramento policeman. Thorpe told his brother what happened and authorities apprehended him later that day."</t>
  </si>
  <si>
    <t>Fled the scene; Surrendered to Police</t>
  </si>
  <si>
    <t>Escaped (Turned self in)</t>
  </si>
  <si>
    <t>Illinois</t>
  </si>
  <si>
    <t>Physical intervention by civilian</t>
  </si>
  <si>
    <t>Luther "Luke" Casteel</t>
  </si>
  <si>
    <t>https://www.myjournalcourier.com/news/article/20-years-after-shooting-nightmares-linger-16110862.php</t>
  </si>
  <si>
    <t>https://www.chicagotribune.com/2001/04/15/man-charged-after-2-slain-21-wounded-at-elgin-bar/</t>
  </si>
  <si>
    <t>Black Road Auto</t>
  </si>
  <si>
    <t>Lee Isaac Bedwell Leeds</t>
  </si>
  <si>
    <t>https://www.nbcnews.com/id/wbna23699429</t>
  </si>
  <si>
    <t>Ross Muehlberger</t>
  </si>
  <si>
    <t>https://www.newschannel6now.com/2021/04/20/tuesday-marks-year-anniversary-hastings-shooting/</t>
  </si>
  <si>
    <t>Omega Psi Phi Fraternity House</t>
  </si>
  <si>
    <t>20 &amp; 22</t>
  </si>
  <si>
    <t>https://www.cbsnews.com/news/frat-house-shooting-update-two-suspects-in-youngstown-state-shooting-held-without-bond/</t>
  </si>
  <si>
    <t>Braylon L. Rogers &amp; Columbus E. Jones Jr.</t>
  </si>
  <si>
    <t xml:space="preserve">Multiple Locations in Wellton and Yuma, Arizona </t>
  </si>
  <si>
    <t>Carey Hal Dyess</t>
  </si>
  <si>
    <t>https://www.cbsnews.com/news/5-killed-1-hurt-in-yuma-ariz-shooting-spree/</t>
  </si>
  <si>
    <t xml:space="preserve">Multiple Locations in Grand Rapids, Michigan </t>
  </si>
  <si>
    <t>Michigan</t>
  </si>
  <si>
    <t>Fled the scene; Suicide after engaging police</t>
  </si>
  <si>
    <t>Rodrick Shonte Dantzler</t>
  </si>
  <si>
    <t>https://www.mlive.com/news/grand-rapids/2011/07/live_coverage_police_report_mu.html</t>
  </si>
  <si>
    <t>https://www.woodtv.com/news/six-years-since-dantzler-shooting-rampage-in-gr/</t>
  </si>
  <si>
    <t xml:space="preserve">Multiple Locations in Ladera Ranch, Tustin, and Santa Ana, California </t>
  </si>
  <si>
    <t>Ali Syed</t>
  </si>
  <si>
    <t>https://www.cnn.com/2013/02/19/justice/california-orange-county-shootings/index.html</t>
  </si>
  <si>
    <t xml:space="preserve">Centennial Hill Bar and Grill </t>
  </si>
  <si>
    <t>Alabama</t>
  </si>
  <si>
    <t>MALE &amp; MALE &amp; MALE</t>
  </si>
  <si>
    <t>21 &amp; 23 &amp; 25</t>
  </si>
  <si>
    <t>https://www.al.com/news/2016/09/3_indicted_in_montgomery_night.html</t>
  </si>
  <si>
    <t>https://www.montgomeryadvertiser.com/story/news/crime/2018/08/14/third-and-final-centennial-hill-shooter-pleads-guilty/989558002/</t>
  </si>
  <si>
    <t>Taboris Mock &amp; Jason McWilliams &amp; Darius Thomas</t>
  </si>
  <si>
    <t>Multiple Locations in La Madera, Tres Piedras, and Abiquiu, New Mexico</t>
  </si>
  <si>
    <t>New Mexico</t>
  </si>
  <si>
    <t>Damian Herrera</t>
  </si>
  <si>
    <t>https://www.taosnews.com/news/local-news/la-madera-suspect-in-17-shooting-rampage-arraigned-in-taos/article_b08d5ed7-b87a-582e-a666-2408a7d3d9ac.html</t>
  </si>
  <si>
    <t xml:space="preserve">North Side Neighborhood in Evansville, Indiana </t>
  </si>
  <si>
    <t>Indiana</t>
  </si>
  <si>
    <t>Barry Freeman</t>
  </si>
  <si>
    <t>https://abcnews.go.com/US/indiana-police-release-surveillance-video-deadly-ambush/story?id=55198144</t>
  </si>
  <si>
    <t xml:space="preserve">Virginia Beach Oceanfront </t>
  </si>
  <si>
    <t>Virginia</t>
  </si>
  <si>
    <t>Ladarius Malik Trisvan</t>
  </si>
  <si>
    <t>https://www.13newsnow.com/article/news/local/man-sentenced-to-13-years-in-prison-for-2018-oceanfront-shooting/291-70c15732-af7f-4a65-b017-59173decef8f</t>
  </si>
  <si>
    <t>Walmart</t>
  </si>
  <si>
    <t>Keenan Jones</t>
  </si>
  <si>
    <t>https://6abc.com/pennsylvania-shooting-in-cheltenham-mall-walmart-cedarbrook-plaza/3957670/</t>
  </si>
  <si>
    <t>Morgan Hill Ford</t>
  </si>
  <si>
    <t>Steven Leet</t>
  </si>
  <si>
    <t>https://www.nbcbayarea.com/news/local/police-swarm-ford-dealership-in-morgan-hill/96860/</t>
  </si>
  <si>
    <t>Tequila KC Bar</t>
  </si>
  <si>
    <t>Kansas</t>
  </si>
  <si>
    <t>23 &amp; 25</t>
  </si>
  <si>
    <t>Javier Alatorre &amp; Hugo Villanueva-Morales</t>
  </si>
  <si>
    <t>https://fox4kc.com/news/man-sentenced-for-2019-kck-bar-shooting-that-killed-four/</t>
  </si>
  <si>
    <t>https://www.kmbc.com/article/breaking-9-shot-4-killed-at-kck-bar-kansas-city-kansas-mass-shooting-tequila-kc-blue-rose/29377557</t>
  </si>
  <si>
    <t>News Article to Verify Ambiguity</t>
  </si>
  <si>
    <t>Escaped (Suicide Later)</t>
  </si>
  <si>
    <t>Fled the scene &amp; Fled the scene</t>
  </si>
  <si>
    <t>Escaped (Arrested Later) &amp; Escaped (Arrested Later)</t>
  </si>
  <si>
    <t>Fled the scene &amp; Fled the scene &amp; Fled the scene</t>
  </si>
  <si>
    <t>Escaped (Arrested Later) &amp; Escaped (Arrested Later) &amp; Escaped (Arrested Later)</t>
  </si>
  <si>
    <t>NO &amp; NO</t>
  </si>
  <si>
    <t>NO &amp; NO &amp; NO</t>
  </si>
  <si>
    <t>McDonald's and Burger King</t>
  </si>
  <si>
    <t>JB's Pub</t>
  </si>
  <si>
    <t>Finninger's Catering Company</t>
  </si>
  <si>
    <t>Hasting's Books and Entertainment and Toby's Bar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</si>
</sst>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mmmm\ d\,\ yyyy;@"/>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15" fontId="0" fillId="0" borderId="0" xfId="0" applyNumberFormat="1"/>
    <xf numFmtId="18" fontId="0" fillId="0" borderId="0" xfId="0" applyNumberForma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sfgate.com/news/article/sacramento-rampage-5-shot-dead-slayer-kills-2881164.php" TargetMode="External"/><Relationship Id="rId18" Type="http://schemas.openxmlformats.org/officeDocument/2006/relationships/hyperlink" Target="https://triblive.com/local/pittsburgh-allegheny/baumhammers-killing-spree-was-20-years-ago/" TargetMode="External"/><Relationship Id="rId26" Type="http://schemas.openxmlformats.org/officeDocument/2006/relationships/hyperlink" Target="https://www.cbsnews.com/news/5-killed-1-hurt-in-yuma-ariz-shooting-spree/" TargetMode="External"/><Relationship Id="rId39" Type="http://schemas.openxmlformats.org/officeDocument/2006/relationships/printerSettings" Target="../printerSettings/printerSettings1.bin"/><Relationship Id="rId21" Type="http://schemas.openxmlformats.org/officeDocument/2006/relationships/hyperlink" Target="https://www.chicagotribune.com/2001/04/15/man-charged-after-2-slain-21-wounded-at-elgin-bar/" TargetMode="External"/><Relationship Id="rId34" Type="http://schemas.openxmlformats.org/officeDocument/2006/relationships/hyperlink" Target="https://www.13newsnow.com/article/news/local/man-sentenced-to-13-years-in-prison-for-2018-oceanfront-shooting/291-70c15732-af7f-4a65-b017-59173decef8f" TargetMode="External"/><Relationship Id="rId7" Type="http://schemas.openxmlformats.org/officeDocument/2006/relationships/hyperlink" Target="https://www.dispatch.com/story/news/crime/2014/12/08/alrosa-villa-rampage-decade-ago/23510451007/" TargetMode="External"/><Relationship Id="rId12" Type="http://schemas.openxmlformats.org/officeDocument/2006/relationships/hyperlink" Target="https://www.nbcnews.com/id/wbna12375826" TargetMode="External"/><Relationship Id="rId17" Type="http://schemas.openxmlformats.org/officeDocument/2006/relationships/hyperlink" Target="https://www.nytimes.com/2000/03/02/us/gunman-surrenders-after-killing-2-in-restaurants-in-pittsburgh-suburb.html" TargetMode="External"/><Relationship Id="rId25" Type="http://schemas.openxmlformats.org/officeDocument/2006/relationships/hyperlink" Target="https://www.cbsnews.com/news/frat-house-shooting-update-two-suspects-in-youngstown-state-shooting-held-without-bond/" TargetMode="External"/><Relationship Id="rId33" Type="http://schemas.openxmlformats.org/officeDocument/2006/relationships/hyperlink" Target="https://abcnews.go.com/US/indiana-police-release-surveillance-video-deadly-ambush/story?id=55198144" TargetMode="External"/><Relationship Id="rId38" Type="http://schemas.openxmlformats.org/officeDocument/2006/relationships/hyperlink" Target="https://www.kmbc.com/article/breaking-9-shot-4-killed-at-kck-bar-kansas-city-kansas-mass-shooting-tequila-kc-blue-rose/29377557" TargetMode="External"/><Relationship Id="rId2" Type="http://schemas.openxmlformats.org/officeDocument/2006/relationships/hyperlink" Target="https://www.nytimes.com/2002/06/11/us/man-71-kills-2-at-missouri-monastery-and-then-himself.html" TargetMode="External"/><Relationship Id="rId16" Type="http://schemas.openxmlformats.org/officeDocument/2006/relationships/hyperlink" Target="https://www.post-gazette.com/news/crime-courts/2024/04/04/ronald-taylor-wilkinsburg-shootings-died-prison/stories/202404040060" TargetMode="External"/><Relationship Id="rId20" Type="http://schemas.openxmlformats.org/officeDocument/2006/relationships/hyperlink" Target="https://www.theunion.com/local/nevada-county-marks-20-year-anniversary-of-scott-thorpe-shooting-rampage/article_40981b8f-acc6-58f6-b609-6ca298f305ce.html" TargetMode="External"/><Relationship Id="rId29" Type="http://schemas.openxmlformats.org/officeDocument/2006/relationships/hyperlink" Target="https://www.cnn.com/2013/02/19/justice/california-orange-county-shootings/index.html" TargetMode="External"/><Relationship Id="rId1" Type="http://schemas.openxmlformats.org/officeDocument/2006/relationships/hyperlink" Target="https://www.fbi.gov/file-repository/active-shooter-incidents-20-year-review-2000-2019-060121.pdf/view" TargetMode="External"/><Relationship Id="rId6" Type="http://schemas.openxmlformats.org/officeDocument/2006/relationships/hyperlink" Target="https://pendoreillerivervalley.com/four-killed-in-oldtown-shooting-p111-119.htm" TargetMode="External"/><Relationship Id="rId11" Type="http://schemas.openxmlformats.org/officeDocument/2006/relationships/hyperlink" Target="https://www.foxnews.com/story/gunman-opens-fire-at-workplace-in-missouri-killing-three-women-then-self" TargetMode="External"/><Relationship Id="rId24" Type="http://schemas.openxmlformats.org/officeDocument/2006/relationships/hyperlink" Target="https://www.newschannel6now.com/2021/04/20/tuesday-marks-year-anniversary-hastings-shooting/" TargetMode="External"/><Relationship Id="rId32" Type="http://schemas.openxmlformats.org/officeDocument/2006/relationships/hyperlink" Target="https://www.taosnews.com/news/local-news/la-madera-suspect-in-17-shooting-rampage-arraigned-in-taos/article_b08d5ed7-b87a-582e-a666-2408a7d3d9ac.html" TargetMode="External"/><Relationship Id="rId37" Type="http://schemas.openxmlformats.org/officeDocument/2006/relationships/hyperlink" Target="https://fox4kc.com/news/man-sentenced-for-2019-kck-bar-shooting-that-killed-four/" TargetMode="External"/><Relationship Id="rId5" Type="http://schemas.openxmlformats.org/officeDocument/2006/relationships/hyperlink" Target="https://www.cbsnews.com/news/4-dead-in-univ-of-arizona-shooting/" TargetMode="External"/><Relationship Id="rId15" Type="http://schemas.openxmlformats.org/officeDocument/2006/relationships/hyperlink" Target="https://www.latimes.com/archives/la-xpm-2006-sep-21-sp-newswire21-story.html" TargetMode="External"/><Relationship Id="rId23" Type="http://schemas.openxmlformats.org/officeDocument/2006/relationships/hyperlink" Target="https://www.nbcnews.com/id/wbna23699429" TargetMode="External"/><Relationship Id="rId28" Type="http://schemas.openxmlformats.org/officeDocument/2006/relationships/hyperlink" Target="https://www.woodtv.com/news/six-years-since-dantzler-shooting-rampage-in-gr/" TargetMode="External"/><Relationship Id="rId36" Type="http://schemas.openxmlformats.org/officeDocument/2006/relationships/hyperlink" Target="https://www.nbcbayarea.com/news/local/police-swarm-ford-dealership-in-morgan-hill/96860/" TargetMode="External"/><Relationship Id="rId10" Type="http://schemas.openxmlformats.org/officeDocument/2006/relationships/hyperlink" Target="https://www.myplainview.com/news/article/Gunman-kills-self-after-shooting-four-at-rural-8725414.php" TargetMode="External"/><Relationship Id="rId19" Type="http://schemas.openxmlformats.org/officeDocument/2006/relationships/hyperlink" Target="https://www.timesonline.com/story/news/crime/2020/04/28/20-year-anniversary-baumhammers-8217/1278069007/" TargetMode="External"/><Relationship Id="rId31" Type="http://schemas.openxmlformats.org/officeDocument/2006/relationships/hyperlink" Target="https://www.montgomeryadvertiser.com/story/news/crime/2018/08/14/third-and-final-centennial-hill-shooter-pleads-guilty/989558002/" TargetMode="External"/><Relationship Id="rId4" Type="http://schemas.openxmlformats.org/officeDocument/2006/relationships/hyperlink" Target="https://www.postindependent.com/news/memorial-for-stagner-shooting-victims-to-be-dedicated-in-rifle/" TargetMode="External"/><Relationship Id="rId9" Type="http://schemas.openxmlformats.org/officeDocument/2006/relationships/hyperlink" Target="https://www.cbsnews.com/news/shooting-spree-in-del-md/" TargetMode="External"/><Relationship Id="rId14" Type="http://schemas.openxmlformats.org/officeDocument/2006/relationships/hyperlink" Target="https://www.diverseeducation.com/sports/article/15085981/ex-duquesne-student-pleads-guilty-in-basketball-player-shooting-case" TargetMode="External"/><Relationship Id="rId22" Type="http://schemas.openxmlformats.org/officeDocument/2006/relationships/hyperlink" Target="https://www.myjournalcourier.com/news/article/20-years-after-shooting-nightmares-linger-16110862.php" TargetMode="External"/><Relationship Id="rId27" Type="http://schemas.openxmlformats.org/officeDocument/2006/relationships/hyperlink" Target="https://www.mlive.com/news/grand-rapids/2011/07/live_coverage_police_report_mu.html" TargetMode="External"/><Relationship Id="rId30" Type="http://schemas.openxmlformats.org/officeDocument/2006/relationships/hyperlink" Target="https://www.al.com/news/2016/09/3_indicted_in_montgomery_night.html" TargetMode="External"/><Relationship Id="rId35" Type="http://schemas.openxmlformats.org/officeDocument/2006/relationships/hyperlink" Target="https://6abc.com/pennsylvania-shooting-in-cheltenham-mall-walmart-cedarbrook-plaza/3957670/" TargetMode="External"/><Relationship Id="rId8" Type="http://schemas.openxmlformats.org/officeDocument/2006/relationships/hyperlink" Target="https://www.washingtontimes.com/news/2005/apr/8/20050408-123012-8000r/" TargetMode="External"/><Relationship Id="rId3" Type="http://schemas.openxmlformats.org/officeDocument/2006/relationships/hyperlink" Target="https://www.sfgate.com/news/article/two-killed-in-groce-ry-store-shooting-2815648.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7"/>
  <sheetViews>
    <sheetView tabSelected="1" workbookViewId="0">
      <selection activeCell="A13" sqref="A13"/>
    </sheetView>
  </sheetViews>
  <sheetFormatPr defaultRowHeight="14.4" x14ac:dyDescent="0.3"/>
  <cols>
    <col min="1" max="1" width="32.5546875" bestFit="1" customWidth="1"/>
    <col min="2" max="2" width="18.44140625" customWidth="1"/>
    <col min="4" max="5" width="15.6640625" bestFit="1" customWidth="1"/>
    <col min="6" max="6" width="28.6640625" customWidth="1"/>
    <col min="7" max="7" width="14.5546875" bestFit="1" customWidth="1"/>
    <col min="8" max="8" width="10.88671875" bestFit="1" customWidth="1"/>
    <col min="14" max="14" width="15.44140625" bestFit="1" customWidth="1"/>
    <col min="15" max="15" width="47.44140625" customWidth="1"/>
    <col min="16" max="16" width="21" bestFit="1" customWidth="1"/>
    <col min="17" max="17" width="31.33203125" customWidth="1"/>
  </cols>
  <sheetData>
    <row r="1" spans="2:14" x14ac:dyDescent="0.3">
      <c r="J1" t="s">
        <v>0</v>
      </c>
      <c r="K1" t="s">
        <v>1</v>
      </c>
      <c r="L1" t="s">
        <v>2</v>
      </c>
      <c r="M1" t="s">
        <v>3</v>
      </c>
      <c r="N1" t="s">
        <v>4</v>
      </c>
    </row>
    <row r="2" spans="2:14" x14ac:dyDescent="0.3">
      <c r="D2" t="s">
        <v>9</v>
      </c>
      <c r="E2" t="s">
        <v>27</v>
      </c>
      <c r="J2">
        <v>2000</v>
      </c>
      <c r="K2">
        <f>COUNT(B27:B28)</f>
        <v>2</v>
      </c>
      <c r="L2">
        <f>SUM(L27:L28)</f>
        <v>9</v>
      </c>
      <c r="M2">
        <f>SUM(M27:M28)</f>
        <v>2</v>
      </c>
      <c r="N2">
        <f>L2+M2</f>
        <v>11</v>
      </c>
    </row>
    <row r="3" spans="2:14" x14ac:dyDescent="0.3">
      <c r="D3" t="s">
        <v>19</v>
      </c>
      <c r="E3">
        <f>COUNTIF(E27:E54, "Commerce")</f>
        <v>15</v>
      </c>
      <c r="J3">
        <f>J2+1</f>
        <v>2001</v>
      </c>
      <c r="K3">
        <f>COUNT(B29:B32)</f>
        <v>4</v>
      </c>
      <c r="L3">
        <f>SUM(L29:L32)</f>
        <v>14</v>
      </c>
      <c r="M3">
        <f>SUM(M29:M32)</f>
        <v>28</v>
      </c>
      <c r="N3">
        <f t="shared" ref="N3:N21" si="0">L3+M3</f>
        <v>42</v>
      </c>
    </row>
    <row r="4" spans="2:14" x14ac:dyDescent="0.3">
      <c r="D4" t="s">
        <v>20</v>
      </c>
      <c r="E4">
        <f>COUNTIF(E27:E54, "Education")</f>
        <v>2</v>
      </c>
      <c r="J4">
        <f t="shared" ref="J4:J21" si="1">J3+1</f>
        <v>2002</v>
      </c>
      <c r="K4">
        <f>COUNT(B33:B35)</f>
        <v>3</v>
      </c>
      <c r="L4">
        <f>SUM(L33:L35)</f>
        <v>7</v>
      </c>
      <c r="M4">
        <f>SUM(M33:M35)</f>
        <v>6</v>
      </c>
      <c r="N4">
        <f t="shared" si="0"/>
        <v>13</v>
      </c>
    </row>
    <row r="5" spans="2:14" x14ac:dyDescent="0.3">
      <c r="D5" t="s">
        <v>22</v>
      </c>
      <c r="E5">
        <f>COUNTIF(E27:E54, "Open Space")</f>
        <v>7</v>
      </c>
      <c r="J5">
        <f t="shared" si="1"/>
        <v>2003</v>
      </c>
      <c r="K5">
        <f>COUNT(B36)</f>
        <v>1</v>
      </c>
      <c r="L5">
        <f>SUM(L36)</f>
        <v>4</v>
      </c>
      <c r="M5">
        <f>SUM(M36)</f>
        <v>0</v>
      </c>
      <c r="N5">
        <f t="shared" si="0"/>
        <v>4</v>
      </c>
    </row>
    <row r="6" spans="2:14" x14ac:dyDescent="0.3">
      <c r="D6" t="s">
        <v>21</v>
      </c>
      <c r="E6">
        <f>COUNTIF(E27:E54, "Government")</f>
        <v>0</v>
      </c>
      <c r="J6">
        <f t="shared" si="1"/>
        <v>2004</v>
      </c>
      <c r="K6">
        <f>COUNT(B37)</f>
        <v>1</v>
      </c>
      <c r="L6">
        <f>SUM(L37)</f>
        <v>3</v>
      </c>
      <c r="M6">
        <f>SUM(M37)</f>
        <v>3</v>
      </c>
      <c r="N6">
        <f t="shared" si="0"/>
        <v>6</v>
      </c>
    </row>
    <row r="7" spans="2:14" x14ac:dyDescent="0.3">
      <c r="D7" t="s">
        <v>24</v>
      </c>
      <c r="E7">
        <f>COUNTIF(E27:E54, "Residence")</f>
        <v>1</v>
      </c>
      <c r="J7">
        <f t="shared" si="1"/>
        <v>2005</v>
      </c>
      <c r="K7">
        <f>COUNT(B38:B39)</f>
        <v>2</v>
      </c>
      <c r="L7">
        <f>SUM(L38:L39)</f>
        <v>6</v>
      </c>
      <c r="M7">
        <f>SUM(M38:M39)</f>
        <v>4</v>
      </c>
      <c r="N7">
        <f t="shared" si="0"/>
        <v>10</v>
      </c>
    </row>
    <row r="8" spans="2:14" x14ac:dyDescent="0.3">
      <c r="D8" t="s">
        <v>23</v>
      </c>
      <c r="E8">
        <f>COUNTIF(E27:E54, "House of Worship")</f>
        <v>2</v>
      </c>
      <c r="J8">
        <f t="shared" si="1"/>
        <v>2006</v>
      </c>
      <c r="K8">
        <f>COUNT(B40:B41)</f>
        <v>2</v>
      </c>
      <c r="L8">
        <f>SUM(L40:L41)</f>
        <v>3</v>
      </c>
      <c r="M8">
        <f>SUM(M40:M41)</f>
        <v>6</v>
      </c>
      <c r="N8">
        <f t="shared" si="0"/>
        <v>9</v>
      </c>
    </row>
    <row r="9" spans="2:14" x14ac:dyDescent="0.3">
      <c r="D9" t="s">
        <v>25</v>
      </c>
      <c r="E9">
        <f>COUNTIF(E27:E54, "Health Care")</f>
        <v>1</v>
      </c>
      <c r="J9">
        <f t="shared" si="1"/>
        <v>2007</v>
      </c>
      <c r="K9">
        <v>0</v>
      </c>
      <c r="L9">
        <v>0</v>
      </c>
      <c r="M9">
        <v>0</v>
      </c>
      <c r="N9">
        <f t="shared" si="0"/>
        <v>0</v>
      </c>
    </row>
    <row r="10" spans="2:14" x14ac:dyDescent="0.3">
      <c r="D10" t="s">
        <v>26</v>
      </c>
      <c r="E10">
        <f>COUNTIF(E27:E54, "Other")</f>
        <v>0</v>
      </c>
      <c r="J10">
        <f t="shared" si="1"/>
        <v>2008</v>
      </c>
      <c r="K10">
        <f>COUNT(B42)</f>
        <v>1</v>
      </c>
      <c r="L10">
        <f>SUM(L42)</f>
        <v>4</v>
      </c>
      <c r="M10">
        <f>SUM(M42)</f>
        <v>0</v>
      </c>
      <c r="N10">
        <f t="shared" si="0"/>
        <v>4</v>
      </c>
    </row>
    <row r="11" spans="2:14" x14ac:dyDescent="0.3">
      <c r="J11">
        <f t="shared" si="1"/>
        <v>2009</v>
      </c>
      <c r="K11">
        <v>0</v>
      </c>
      <c r="L11">
        <v>0</v>
      </c>
      <c r="M11">
        <v>0</v>
      </c>
      <c r="N11">
        <f t="shared" si="0"/>
        <v>0</v>
      </c>
    </row>
    <row r="12" spans="2:14" x14ac:dyDescent="0.3">
      <c r="J12">
        <f t="shared" si="1"/>
        <v>2010</v>
      </c>
      <c r="K12">
        <f>COUNT(B43)</f>
        <v>1</v>
      </c>
      <c r="L12">
        <f>SUM(L43)</f>
        <v>1</v>
      </c>
      <c r="M12">
        <f>SUM(M43)</f>
        <v>4</v>
      </c>
      <c r="N12">
        <f t="shared" si="0"/>
        <v>5</v>
      </c>
    </row>
    <row r="13" spans="2:14" x14ac:dyDescent="0.3">
      <c r="J13">
        <f t="shared" si="1"/>
        <v>2011</v>
      </c>
      <c r="K13">
        <f>COUNT(B44:B46)</f>
        <v>3</v>
      </c>
      <c r="L13">
        <f>SUM(L44:L46)</f>
        <v>13</v>
      </c>
      <c r="M13">
        <f>SUM(M44:M46)</f>
        <v>14</v>
      </c>
      <c r="N13">
        <f t="shared" si="0"/>
        <v>27</v>
      </c>
    </row>
    <row r="14" spans="2:14" x14ac:dyDescent="0.3">
      <c r="J14">
        <f t="shared" si="1"/>
        <v>2012</v>
      </c>
      <c r="K14">
        <v>0</v>
      </c>
      <c r="L14">
        <v>0</v>
      </c>
      <c r="M14">
        <v>0</v>
      </c>
      <c r="N14">
        <f t="shared" si="0"/>
        <v>0</v>
      </c>
    </row>
    <row r="15" spans="2:14" x14ac:dyDescent="0.3">
      <c r="J15">
        <f t="shared" si="1"/>
        <v>2013</v>
      </c>
      <c r="K15">
        <f>COUNT(B47:B48)</f>
        <v>2</v>
      </c>
      <c r="L15">
        <f>SUM(L47:L48)</f>
        <v>6</v>
      </c>
      <c r="M15">
        <f>SUM(M47:M48)</f>
        <v>10</v>
      </c>
      <c r="N15">
        <f t="shared" si="0"/>
        <v>16</v>
      </c>
    </row>
    <row r="16" spans="2:14" x14ac:dyDescent="0.3">
      <c r="B16" t="s">
        <v>31</v>
      </c>
      <c r="J16">
        <f t="shared" si="1"/>
        <v>2014</v>
      </c>
      <c r="K16">
        <v>0</v>
      </c>
      <c r="L16">
        <v>0</v>
      </c>
      <c r="M16">
        <v>0</v>
      </c>
      <c r="N16">
        <f t="shared" si="0"/>
        <v>0</v>
      </c>
    </row>
    <row r="17" spans="1:22" x14ac:dyDescent="0.3">
      <c r="B17" s="1" t="s">
        <v>32</v>
      </c>
      <c r="J17">
        <f t="shared" si="1"/>
        <v>2015</v>
      </c>
      <c r="K17">
        <v>0</v>
      </c>
      <c r="L17">
        <v>0</v>
      </c>
      <c r="M17">
        <v>0</v>
      </c>
      <c r="N17">
        <f t="shared" si="0"/>
        <v>0</v>
      </c>
    </row>
    <row r="18" spans="1:22" x14ac:dyDescent="0.3">
      <c r="B18" t="s">
        <v>29</v>
      </c>
      <c r="J18">
        <f t="shared" si="1"/>
        <v>2016</v>
      </c>
      <c r="K18">
        <v>0</v>
      </c>
      <c r="L18">
        <v>0</v>
      </c>
      <c r="M18">
        <v>0</v>
      </c>
      <c r="N18">
        <f t="shared" si="0"/>
        <v>0</v>
      </c>
    </row>
    <row r="19" spans="1:22" x14ac:dyDescent="0.3">
      <c r="B19" s="1"/>
      <c r="J19">
        <f t="shared" si="1"/>
        <v>2017</v>
      </c>
      <c r="K19">
        <f>COUNT(B49)</f>
        <v>1</v>
      </c>
      <c r="L19">
        <f>SUM(L49)</f>
        <v>5</v>
      </c>
      <c r="M19">
        <f>SUM(M49)</f>
        <v>0</v>
      </c>
      <c r="N19">
        <f t="shared" si="0"/>
        <v>5</v>
      </c>
    </row>
    <row r="20" spans="1:22" x14ac:dyDescent="0.3">
      <c r="J20">
        <f t="shared" si="1"/>
        <v>2018</v>
      </c>
      <c r="K20">
        <f>COUNT(B50:B52)</f>
        <v>3</v>
      </c>
      <c r="L20">
        <f>SUM(L50:L52)</f>
        <v>1</v>
      </c>
      <c r="M20">
        <f>SUM(M50:M52)</f>
        <v>11</v>
      </c>
      <c r="N20">
        <f t="shared" si="0"/>
        <v>12</v>
      </c>
    </row>
    <row r="21" spans="1:22" x14ac:dyDescent="0.3">
      <c r="J21">
        <f t="shared" si="1"/>
        <v>2019</v>
      </c>
      <c r="K21">
        <f>COUNT(B53:B54)</f>
        <v>2</v>
      </c>
      <c r="L21">
        <f>SUM(L53:L54)</f>
        <v>6</v>
      </c>
      <c r="M21">
        <f>SUM(M53:M54)</f>
        <v>5</v>
      </c>
      <c r="N21">
        <f t="shared" si="0"/>
        <v>11</v>
      </c>
    </row>
    <row r="22" spans="1:22" x14ac:dyDescent="0.3">
      <c r="J22" t="s">
        <v>28</v>
      </c>
      <c r="K22">
        <f>SUM(K2:K21)</f>
        <v>28</v>
      </c>
      <c r="L22">
        <f>SUM(L2:L21)</f>
        <v>82</v>
      </c>
      <c r="M22">
        <f>SUM(M2:M21)</f>
        <v>93</v>
      </c>
      <c r="N22">
        <f>L22+M22</f>
        <v>175</v>
      </c>
    </row>
    <row r="26" spans="1:22" x14ac:dyDescent="0.3">
      <c r="A26" t="s">
        <v>5</v>
      </c>
      <c r="B26" t="s">
        <v>6</v>
      </c>
      <c r="C26" t="s">
        <v>7</v>
      </c>
      <c r="D26" t="s">
        <v>8</v>
      </c>
      <c r="E26" t="s">
        <v>9</v>
      </c>
      <c r="F26" t="s">
        <v>10</v>
      </c>
      <c r="G26" t="s">
        <v>11</v>
      </c>
      <c r="H26" t="s">
        <v>12</v>
      </c>
      <c r="I26" t="s">
        <v>13</v>
      </c>
      <c r="J26" t="s">
        <v>14</v>
      </c>
      <c r="K26" t="s">
        <v>15</v>
      </c>
      <c r="L26" t="s">
        <v>2</v>
      </c>
      <c r="M26" t="s">
        <v>3</v>
      </c>
      <c r="N26" t="s">
        <v>30</v>
      </c>
      <c r="O26" t="s">
        <v>16</v>
      </c>
      <c r="P26" t="s">
        <v>17</v>
      </c>
      <c r="Q26" t="s">
        <v>18</v>
      </c>
      <c r="R26" t="s">
        <v>171</v>
      </c>
    </row>
    <row r="27" spans="1:22" x14ac:dyDescent="0.3">
      <c r="A27" t="s">
        <v>179</v>
      </c>
      <c r="B27" s="2">
        <v>36587</v>
      </c>
      <c r="C27" s="3">
        <v>0.46875</v>
      </c>
      <c r="D27" t="s">
        <v>91</v>
      </c>
      <c r="E27" t="s">
        <v>19</v>
      </c>
      <c r="F27" t="s">
        <v>101</v>
      </c>
      <c r="G27" t="s">
        <v>35</v>
      </c>
      <c r="H27">
        <v>39</v>
      </c>
      <c r="I27">
        <v>0</v>
      </c>
      <c r="J27">
        <v>0</v>
      </c>
      <c r="K27">
        <v>1</v>
      </c>
      <c r="L27">
        <v>3</v>
      </c>
      <c r="M27">
        <v>2</v>
      </c>
      <c r="N27">
        <f>SUM(L27:M27)</f>
        <v>5</v>
      </c>
      <c r="O27" t="s">
        <v>100</v>
      </c>
      <c r="P27" t="s">
        <v>36</v>
      </c>
      <c r="Q27" t="s">
        <v>98</v>
      </c>
      <c r="R27" s="1" t="s">
        <v>97</v>
      </c>
      <c r="S27" s="1" t="s">
        <v>102</v>
      </c>
      <c r="V27" t="s">
        <v>99</v>
      </c>
    </row>
    <row r="28" spans="1:22" x14ac:dyDescent="0.3">
      <c r="A28" t="s">
        <v>103</v>
      </c>
      <c r="B28" s="2">
        <v>36644</v>
      </c>
      <c r="C28" s="3">
        <v>0.5625</v>
      </c>
      <c r="D28" t="s">
        <v>91</v>
      </c>
      <c r="E28" t="s">
        <v>19</v>
      </c>
      <c r="F28" t="s">
        <v>104</v>
      </c>
      <c r="G28" t="s">
        <v>35</v>
      </c>
      <c r="H28">
        <v>34</v>
      </c>
      <c r="I28">
        <v>0</v>
      </c>
      <c r="J28">
        <v>0</v>
      </c>
      <c r="K28">
        <v>1</v>
      </c>
      <c r="L28">
        <v>6</v>
      </c>
      <c r="M28">
        <v>0</v>
      </c>
      <c r="N28">
        <f t="shared" ref="N28:N54" si="2">SUM(L28:M28)</f>
        <v>6</v>
      </c>
      <c r="O28" t="s">
        <v>100</v>
      </c>
      <c r="P28" t="s">
        <v>36</v>
      </c>
      <c r="Q28" t="s">
        <v>98</v>
      </c>
      <c r="R28" s="1" t="s">
        <v>105</v>
      </c>
      <c r="S28" s="1" t="s">
        <v>106</v>
      </c>
      <c r="V28" t="s">
        <v>107</v>
      </c>
    </row>
    <row r="29" spans="1:22" x14ac:dyDescent="0.3">
      <c r="A29" t="s">
        <v>108</v>
      </c>
      <c r="B29" s="2">
        <v>36901</v>
      </c>
      <c r="C29" s="3">
        <v>0.47916666666666669</v>
      </c>
      <c r="D29" t="s">
        <v>43</v>
      </c>
      <c r="E29" t="s">
        <v>25</v>
      </c>
      <c r="F29" t="s">
        <v>110</v>
      </c>
      <c r="G29" t="s">
        <v>35</v>
      </c>
      <c r="H29">
        <v>40</v>
      </c>
      <c r="I29">
        <v>0</v>
      </c>
      <c r="J29">
        <v>0</v>
      </c>
      <c r="K29">
        <v>1</v>
      </c>
      <c r="L29">
        <v>3</v>
      </c>
      <c r="M29">
        <v>2</v>
      </c>
      <c r="N29">
        <f t="shared" si="2"/>
        <v>5</v>
      </c>
      <c r="O29" t="s">
        <v>112</v>
      </c>
      <c r="P29" t="s">
        <v>113</v>
      </c>
      <c r="Q29" t="s">
        <v>39</v>
      </c>
      <c r="R29" s="1" t="s">
        <v>109</v>
      </c>
      <c r="V29" t="s">
        <v>111</v>
      </c>
    </row>
    <row r="30" spans="1:22" x14ac:dyDescent="0.3">
      <c r="A30" t="s">
        <v>180</v>
      </c>
      <c r="B30" s="4">
        <v>36994</v>
      </c>
      <c r="C30" s="3">
        <v>2.7777777777777776E-2</v>
      </c>
      <c r="D30" t="s">
        <v>114</v>
      </c>
      <c r="E30" t="s">
        <v>19</v>
      </c>
      <c r="F30" t="s">
        <v>116</v>
      </c>
      <c r="G30" t="s">
        <v>35</v>
      </c>
      <c r="H30">
        <v>42</v>
      </c>
      <c r="I30">
        <v>0</v>
      </c>
      <c r="J30">
        <v>2</v>
      </c>
      <c r="K30">
        <v>2</v>
      </c>
      <c r="L30">
        <v>2</v>
      </c>
      <c r="M30">
        <v>21</v>
      </c>
      <c r="N30">
        <f t="shared" si="2"/>
        <v>23</v>
      </c>
      <c r="O30" t="s">
        <v>115</v>
      </c>
      <c r="P30" t="s">
        <v>36</v>
      </c>
      <c r="Q30" t="s">
        <v>39</v>
      </c>
      <c r="R30" s="1" t="s">
        <v>117</v>
      </c>
      <c r="S30" s="1" t="s">
        <v>118</v>
      </c>
    </row>
    <row r="31" spans="1:22" x14ac:dyDescent="0.3">
      <c r="A31" t="s">
        <v>33</v>
      </c>
      <c r="B31" s="4">
        <v>37075</v>
      </c>
      <c r="C31" s="3">
        <v>0.98958333333333337</v>
      </c>
      <c r="D31" s="2" t="s">
        <v>34</v>
      </c>
      <c r="E31" t="s">
        <v>22</v>
      </c>
      <c r="F31" t="s">
        <v>41</v>
      </c>
      <c r="G31" t="s">
        <v>35</v>
      </c>
      <c r="H31">
        <v>42</v>
      </c>
      <c r="I31">
        <v>0</v>
      </c>
      <c r="J31">
        <v>0</v>
      </c>
      <c r="K31">
        <v>1</v>
      </c>
      <c r="L31">
        <v>4</v>
      </c>
      <c r="M31">
        <v>3</v>
      </c>
      <c r="N31">
        <f t="shared" si="2"/>
        <v>7</v>
      </c>
      <c r="O31" t="s">
        <v>38</v>
      </c>
      <c r="P31" t="s">
        <v>36</v>
      </c>
      <c r="Q31" t="s">
        <v>39</v>
      </c>
      <c r="R31" s="1" t="s">
        <v>37</v>
      </c>
      <c r="V31" t="s">
        <v>40</v>
      </c>
    </row>
    <row r="32" spans="1:22" x14ac:dyDescent="0.3">
      <c r="A32" t="s">
        <v>42</v>
      </c>
      <c r="B32" s="4">
        <v>37143</v>
      </c>
      <c r="C32" s="3">
        <v>0.97083333333333333</v>
      </c>
      <c r="D32" s="2" t="s">
        <v>43</v>
      </c>
      <c r="E32" t="s">
        <v>22</v>
      </c>
      <c r="F32" t="s">
        <v>47</v>
      </c>
      <c r="G32" s="2" t="s">
        <v>35</v>
      </c>
      <c r="H32">
        <v>20</v>
      </c>
      <c r="I32">
        <v>1</v>
      </c>
      <c r="J32">
        <v>1</v>
      </c>
      <c r="K32">
        <v>1</v>
      </c>
      <c r="L32">
        <v>5</v>
      </c>
      <c r="M32">
        <v>2</v>
      </c>
      <c r="N32">
        <f t="shared" si="2"/>
        <v>7</v>
      </c>
      <c r="O32" t="s">
        <v>44</v>
      </c>
      <c r="P32" t="s">
        <v>172</v>
      </c>
      <c r="Q32" t="s">
        <v>39</v>
      </c>
      <c r="R32" s="1" t="s">
        <v>46</v>
      </c>
    </row>
    <row r="33" spans="1:22" x14ac:dyDescent="0.3">
      <c r="A33" t="s">
        <v>48</v>
      </c>
      <c r="B33" s="4">
        <v>37407</v>
      </c>
      <c r="C33" s="3">
        <v>0.72916666666666663</v>
      </c>
      <c r="D33" s="2" t="s">
        <v>43</v>
      </c>
      <c r="E33" t="s">
        <v>19</v>
      </c>
      <c r="F33" t="s">
        <v>51</v>
      </c>
      <c r="G33" t="s">
        <v>35</v>
      </c>
      <c r="H33">
        <v>48</v>
      </c>
      <c r="I33">
        <v>0</v>
      </c>
      <c r="J33">
        <v>0</v>
      </c>
      <c r="K33">
        <v>2</v>
      </c>
      <c r="L33">
        <v>2</v>
      </c>
      <c r="M33">
        <v>4</v>
      </c>
      <c r="N33">
        <f t="shared" si="2"/>
        <v>6</v>
      </c>
      <c r="O33" t="s">
        <v>49</v>
      </c>
      <c r="P33" t="s">
        <v>50</v>
      </c>
      <c r="Q33" t="s">
        <v>39</v>
      </c>
      <c r="R33" s="1" t="s">
        <v>52</v>
      </c>
    </row>
    <row r="34" spans="1:22" x14ac:dyDescent="0.3">
      <c r="A34" t="s">
        <v>53</v>
      </c>
      <c r="B34" s="4">
        <v>37418</v>
      </c>
      <c r="C34" s="3">
        <v>0.34722222222222227</v>
      </c>
      <c r="D34" t="s">
        <v>54</v>
      </c>
      <c r="E34" t="s">
        <v>23</v>
      </c>
      <c r="F34" t="s">
        <v>55</v>
      </c>
      <c r="G34" t="s">
        <v>35</v>
      </c>
      <c r="H34">
        <v>71</v>
      </c>
      <c r="I34">
        <v>2</v>
      </c>
      <c r="J34">
        <v>0</v>
      </c>
      <c r="K34">
        <v>0</v>
      </c>
      <c r="L34">
        <v>2</v>
      </c>
      <c r="M34">
        <v>2</v>
      </c>
      <c r="N34">
        <f t="shared" si="2"/>
        <v>4</v>
      </c>
      <c r="O34" t="s">
        <v>57</v>
      </c>
      <c r="P34" t="s">
        <v>45</v>
      </c>
      <c r="Q34" t="s">
        <v>39</v>
      </c>
      <c r="R34" s="1" t="s">
        <v>56</v>
      </c>
      <c r="V34" t="s">
        <v>63</v>
      </c>
    </row>
    <row r="35" spans="1:22" x14ac:dyDescent="0.3">
      <c r="A35" t="s">
        <v>58</v>
      </c>
      <c r="B35" s="4">
        <v>37557</v>
      </c>
      <c r="C35" s="3">
        <v>0.35416666666666669</v>
      </c>
      <c r="D35" t="s">
        <v>59</v>
      </c>
      <c r="E35" t="s">
        <v>20</v>
      </c>
      <c r="F35" t="s">
        <v>61</v>
      </c>
      <c r="G35" t="s">
        <v>35</v>
      </c>
      <c r="H35">
        <v>41</v>
      </c>
      <c r="I35">
        <v>0</v>
      </c>
      <c r="J35">
        <v>0</v>
      </c>
      <c r="K35">
        <v>5</v>
      </c>
      <c r="L35">
        <v>3</v>
      </c>
      <c r="M35">
        <v>0</v>
      </c>
      <c r="N35">
        <f t="shared" si="2"/>
        <v>3</v>
      </c>
      <c r="O35" t="s">
        <v>57</v>
      </c>
      <c r="P35" t="s">
        <v>45</v>
      </c>
      <c r="Q35" t="s">
        <v>39</v>
      </c>
      <c r="R35" s="1" t="s">
        <v>60</v>
      </c>
      <c r="V35" t="s">
        <v>62</v>
      </c>
    </row>
    <row r="36" spans="1:22" x14ac:dyDescent="0.3">
      <c r="A36" t="s">
        <v>64</v>
      </c>
      <c r="B36" s="4">
        <v>37918</v>
      </c>
      <c r="C36" s="3">
        <v>0.64583333333333337</v>
      </c>
      <c r="D36" t="s">
        <v>65</v>
      </c>
      <c r="E36" t="s">
        <v>19</v>
      </c>
      <c r="F36" t="s">
        <v>66</v>
      </c>
      <c r="G36" t="s">
        <v>35</v>
      </c>
      <c r="H36">
        <v>51</v>
      </c>
      <c r="I36">
        <v>0</v>
      </c>
      <c r="J36">
        <v>0</v>
      </c>
      <c r="K36">
        <v>1</v>
      </c>
      <c r="L36">
        <v>4</v>
      </c>
      <c r="M36">
        <v>0</v>
      </c>
      <c r="N36">
        <f t="shared" si="2"/>
        <v>4</v>
      </c>
      <c r="O36" t="s">
        <v>69</v>
      </c>
      <c r="P36" t="s">
        <v>172</v>
      </c>
      <c r="Q36" t="s">
        <v>39</v>
      </c>
      <c r="R36" s="1" t="s">
        <v>67</v>
      </c>
      <c r="V36" t="s">
        <v>68</v>
      </c>
    </row>
    <row r="37" spans="1:22" x14ac:dyDescent="0.3">
      <c r="A37" t="s">
        <v>70</v>
      </c>
      <c r="B37" s="4">
        <v>38329</v>
      </c>
      <c r="C37" s="3">
        <v>0.92708333333333337</v>
      </c>
      <c r="D37" t="s">
        <v>71</v>
      </c>
      <c r="E37" t="s">
        <v>19</v>
      </c>
      <c r="F37" t="s">
        <v>73</v>
      </c>
      <c r="G37" t="s">
        <v>35</v>
      </c>
      <c r="H37">
        <v>25</v>
      </c>
      <c r="I37">
        <v>0</v>
      </c>
      <c r="J37">
        <v>0</v>
      </c>
      <c r="K37">
        <v>1</v>
      </c>
      <c r="L37">
        <v>3</v>
      </c>
      <c r="M37">
        <v>3</v>
      </c>
      <c r="N37">
        <f t="shared" si="2"/>
        <v>6</v>
      </c>
      <c r="O37" t="s">
        <v>49</v>
      </c>
      <c r="P37" t="s">
        <v>50</v>
      </c>
      <c r="Q37" t="s">
        <v>39</v>
      </c>
      <c r="R37" s="1" t="s">
        <v>72</v>
      </c>
    </row>
    <row r="38" spans="1:22" x14ac:dyDescent="0.3">
      <c r="A38" t="s">
        <v>74</v>
      </c>
      <c r="B38" s="4">
        <v>38450</v>
      </c>
      <c r="C38" s="3">
        <v>0.34027777777777773</v>
      </c>
      <c r="D38" t="s">
        <v>79</v>
      </c>
      <c r="E38" t="s">
        <v>22</v>
      </c>
      <c r="F38" t="s">
        <v>75</v>
      </c>
      <c r="G38" t="s">
        <v>35</v>
      </c>
      <c r="H38">
        <v>22</v>
      </c>
      <c r="I38">
        <v>0</v>
      </c>
      <c r="J38">
        <v>0</v>
      </c>
      <c r="K38">
        <v>1</v>
      </c>
      <c r="L38">
        <v>2</v>
      </c>
      <c r="M38">
        <v>4</v>
      </c>
      <c r="N38">
        <f t="shared" si="2"/>
        <v>6</v>
      </c>
      <c r="O38" t="s">
        <v>77</v>
      </c>
      <c r="P38" t="s">
        <v>36</v>
      </c>
      <c r="Q38" t="s">
        <v>39</v>
      </c>
      <c r="R38" s="1" t="s">
        <v>76</v>
      </c>
      <c r="S38" s="1" t="s">
        <v>78</v>
      </c>
    </row>
    <row r="39" spans="1:22" x14ac:dyDescent="0.3">
      <c r="A39" t="s">
        <v>80</v>
      </c>
      <c r="B39" s="4">
        <v>38593</v>
      </c>
      <c r="C39" s="3">
        <v>0.84722222222222221</v>
      </c>
      <c r="D39" t="s">
        <v>81</v>
      </c>
      <c r="E39" t="s">
        <v>23</v>
      </c>
      <c r="F39" t="s">
        <v>82</v>
      </c>
      <c r="G39" t="s">
        <v>35</v>
      </c>
      <c r="H39">
        <v>54</v>
      </c>
      <c r="I39">
        <v>0</v>
      </c>
      <c r="J39">
        <v>0</v>
      </c>
      <c r="K39">
        <v>2</v>
      </c>
      <c r="L39">
        <v>4</v>
      </c>
      <c r="M39">
        <v>0</v>
      </c>
      <c r="N39">
        <f t="shared" si="2"/>
        <v>4</v>
      </c>
      <c r="O39" t="s">
        <v>69</v>
      </c>
      <c r="P39" t="s">
        <v>172</v>
      </c>
      <c r="Q39" t="s">
        <v>39</v>
      </c>
      <c r="R39" s="1" t="s">
        <v>83</v>
      </c>
    </row>
    <row r="40" spans="1:22" x14ac:dyDescent="0.3">
      <c r="A40" t="s">
        <v>181</v>
      </c>
      <c r="B40" s="4">
        <v>38826</v>
      </c>
      <c r="C40" s="3">
        <v>0.5625</v>
      </c>
      <c r="D40" t="s">
        <v>54</v>
      </c>
      <c r="E40" t="s">
        <v>19</v>
      </c>
      <c r="F40" t="s">
        <v>87</v>
      </c>
      <c r="G40" t="s">
        <v>35</v>
      </c>
      <c r="H40">
        <v>55</v>
      </c>
      <c r="I40">
        <v>0</v>
      </c>
      <c r="J40">
        <v>0</v>
      </c>
      <c r="K40">
        <v>1</v>
      </c>
      <c r="L40">
        <v>3</v>
      </c>
      <c r="M40">
        <v>1</v>
      </c>
      <c r="N40">
        <f t="shared" si="2"/>
        <v>4</v>
      </c>
      <c r="O40" t="s">
        <v>84</v>
      </c>
      <c r="P40" t="s">
        <v>45</v>
      </c>
      <c r="Q40" t="s">
        <v>39</v>
      </c>
      <c r="R40" s="1" t="s">
        <v>86</v>
      </c>
      <c r="S40" s="1" t="s">
        <v>85</v>
      </c>
    </row>
    <row r="41" spans="1:22" x14ac:dyDescent="0.3">
      <c r="A41" t="s">
        <v>88</v>
      </c>
      <c r="B41" s="4">
        <v>38977</v>
      </c>
      <c r="C41" s="3">
        <v>9.375E-2</v>
      </c>
      <c r="D41" t="s">
        <v>91</v>
      </c>
      <c r="E41" t="s">
        <v>20</v>
      </c>
      <c r="F41" t="s">
        <v>94</v>
      </c>
      <c r="G41" t="s">
        <v>89</v>
      </c>
      <c r="H41" t="s">
        <v>90</v>
      </c>
      <c r="I41">
        <v>0</v>
      </c>
      <c r="J41">
        <v>0</v>
      </c>
      <c r="K41">
        <v>2</v>
      </c>
      <c r="L41">
        <v>0</v>
      </c>
      <c r="M41">
        <v>5</v>
      </c>
      <c r="N41">
        <f t="shared" si="2"/>
        <v>5</v>
      </c>
      <c r="O41" t="s">
        <v>173</v>
      </c>
      <c r="P41" t="s">
        <v>174</v>
      </c>
      <c r="Q41" t="s">
        <v>177</v>
      </c>
      <c r="R41" s="1" t="s">
        <v>95</v>
      </c>
      <c r="S41" s="1" t="s">
        <v>96</v>
      </c>
    </row>
    <row r="42" spans="1:22" x14ac:dyDescent="0.3">
      <c r="A42" t="s">
        <v>119</v>
      </c>
      <c r="B42" s="4">
        <v>39525</v>
      </c>
      <c r="C42" s="3">
        <v>0.66666666666666663</v>
      </c>
      <c r="D42" t="s">
        <v>43</v>
      </c>
      <c r="E42" t="s">
        <v>19</v>
      </c>
      <c r="F42" t="s">
        <v>120</v>
      </c>
      <c r="G42" t="s">
        <v>35</v>
      </c>
      <c r="H42">
        <v>31</v>
      </c>
      <c r="I42">
        <v>0</v>
      </c>
      <c r="J42">
        <v>0</v>
      </c>
      <c r="K42">
        <v>1</v>
      </c>
      <c r="L42">
        <v>4</v>
      </c>
      <c r="M42">
        <v>0</v>
      </c>
      <c r="N42">
        <f t="shared" si="2"/>
        <v>4</v>
      </c>
      <c r="O42" t="s">
        <v>38</v>
      </c>
      <c r="P42" t="s">
        <v>36</v>
      </c>
      <c r="Q42" t="s">
        <v>39</v>
      </c>
      <c r="R42" s="1" t="s">
        <v>121</v>
      </c>
    </row>
    <row r="43" spans="1:22" x14ac:dyDescent="0.3">
      <c r="A43" t="s">
        <v>182</v>
      </c>
      <c r="B43" s="4">
        <v>40288</v>
      </c>
      <c r="C43" s="3">
        <v>0.89236111111111116</v>
      </c>
      <c r="D43" t="s">
        <v>81</v>
      </c>
      <c r="E43" t="s">
        <v>19</v>
      </c>
      <c r="F43" t="s">
        <v>122</v>
      </c>
      <c r="G43" t="s">
        <v>35</v>
      </c>
      <c r="H43">
        <v>22</v>
      </c>
      <c r="I43">
        <v>0</v>
      </c>
      <c r="J43">
        <v>1</v>
      </c>
      <c r="K43">
        <v>0</v>
      </c>
      <c r="L43">
        <v>1</v>
      </c>
      <c r="M43">
        <v>4</v>
      </c>
      <c r="N43">
        <f t="shared" si="2"/>
        <v>5</v>
      </c>
      <c r="O43" t="s">
        <v>93</v>
      </c>
      <c r="P43" t="s">
        <v>172</v>
      </c>
      <c r="Q43" t="s">
        <v>39</v>
      </c>
      <c r="R43" s="1" t="s">
        <v>123</v>
      </c>
    </row>
    <row r="44" spans="1:22" x14ac:dyDescent="0.3">
      <c r="A44" t="s">
        <v>124</v>
      </c>
      <c r="B44" s="4">
        <v>40580</v>
      </c>
      <c r="C44" s="3">
        <v>8.3333333333333329E-2</v>
      </c>
      <c r="D44" t="s">
        <v>71</v>
      </c>
      <c r="E44" t="s">
        <v>24</v>
      </c>
      <c r="F44" t="s">
        <v>127</v>
      </c>
      <c r="G44" t="s">
        <v>89</v>
      </c>
      <c r="H44" t="s">
        <v>125</v>
      </c>
      <c r="I44">
        <v>0</v>
      </c>
      <c r="J44">
        <v>0</v>
      </c>
      <c r="K44">
        <v>2</v>
      </c>
      <c r="L44">
        <v>1</v>
      </c>
      <c r="M44">
        <v>11</v>
      </c>
      <c r="N44">
        <f t="shared" si="2"/>
        <v>12</v>
      </c>
      <c r="O44" t="s">
        <v>173</v>
      </c>
      <c r="P44" t="s">
        <v>174</v>
      </c>
      <c r="Q44" t="s">
        <v>177</v>
      </c>
      <c r="R44" s="1" t="s">
        <v>126</v>
      </c>
      <c r="S44" s="1"/>
    </row>
    <row r="45" spans="1:22" x14ac:dyDescent="0.3">
      <c r="A45" t="s">
        <v>128</v>
      </c>
      <c r="B45" s="4">
        <v>40696</v>
      </c>
      <c r="C45" s="3">
        <v>0.20833333333333334</v>
      </c>
      <c r="D45" t="s">
        <v>59</v>
      </c>
      <c r="E45" t="s">
        <v>19</v>
      </c>
      <c r="F45" t="s">
        <v>129</v>
      </c>
      <c r="G45" t="s">
        <v>35</v>
      </c>
      <c r="H45">
        <v>73</v>
      </c>
      <c r="I45">
        <v>0</v>
      </c>
      <c r="J45">
        <v>0</v>
      </c>
      <c r="K45">
        <v>1</v>
      </c>
      <c r="L45">
        <v>5</v>
      </c>
      <c r="M45">
        <v>1</v>
      </c>
      <c r="N45">
        <f t="shared" si="2"/>
        <v>6</v>
      </c>
      <c r="O45" t="s">
        <v>93</v>
      </c>
      <c r="P45" t="s">
        <v>172</v>
      </c>
      <c r="Q45" t="s">
        <v>39</v>
      </c>
      <c r="R45" s="1" t="s">
        <v>130</v>
      </c>
    </row>
    <row r="46" spans="1:22" x14ac:dyDescent="0.3">
      <c r="A46" t="s">
        <v>131</v>
      </c>
      <c r="B46" s="4">
        <v>40731</v>
      </c>
      <c r="C46" s="3">
        <v>0.60416666666666663</v>
      </c>
      <c r="D46" t="s">
        <v>132</v>
      </c>
      <c r="E46" t="s">
        <v>22</v>
      </c>
      <c r="F46" t="s">
        <v>134</v>
      </c>
      <c r="G46" t="s">
        <v>35</v>
      </c>
      <c r="H46">
        <v>34</v>
      </c>
      <c r="I46">
        <v>0</v>
      </c>
      <c r="J46">
        <v>0</v>
      </c>
      <c r="K46">
        <v>1</v>
      </c>
      <c r="L46">
        <v>7</v>
      </c>
      <c r="M46">
        <v>2</v>
      </c>
      <c r="N46">
        <f t="shared" si="2"/>
        <v>9</v>
      </c>
      <c r="O46" t="s">
        <v>133</v>
      </c>
      <c r="P46" t="s">
        <v>172</v>
      </c>
      <c r="Q46" t="s">
        <v>39</v>
      </c>
      <c r="R46" s="1" t="s">
        <v>135</v>
      </c>
      <c r="S46" s="1" t="s">
        <v>136</v>
      </c>
    </row>
    <row r="47" spans="1:22" x14ac:dyDescent="0.3">
      <c r="A47" t="s">
        <v>137</v>
      </c>
      <c r="B47" s="4">
        <v>41324</v>
      </c>
      <c r="C47" s="3">
        <v>0.19791666666666666</v>
      </c>
      <c r="D47" t="s">
        <v>43</v>
      </c>
      <c r="E47" t="s">
        <v>22</v>
      </c>
      <c r="F47" t="s">
        <v>138</v>
      </c>
      <c r="G47" t="s">
        <v>35</v>
      </c>
      <c r="H47">
        <v>20</v>
      </c>
      <c r="I47">
        <v>0</v>
      </c>
      <c r="J47">
        <v>1</v>
      </c>
      <c r="K47">
        <v>0</v>
      </c>
      <c r="L47">
        <v>3</v>
      </c>
      <c r="M47">
        <v>5</v>
      </c>
      <c r="N47">
        <f t="shared" si="2"/>
        <v>8</v>
      </c>
      <c r="O47" t="s">
        <v>93</v>
      </c>
      <c r="P47" t="s">
        <v>172</v>
      </c>
      <c r="Q47" t="s">
        <v>39</v>
      </c>
      <c r="R47" s="1" t="s">
        <v>139</v>
      </c>
    </row>
    <row r="48" spans="1:22" x14ac:dyDescent="0.3">
      <c r="A48" t="s">
        <v>140</v>
      </c>
      <c r="B48" s="4">
        <v>41636</v>
      </c>
      <c r="C48" s="3">
        <v>4.1666666666666664E-2</v>
      </c>
      <c r="D48" t="s">
        <v>141</v>
      </c>
      <c r="E48" t="s">
        <v>19</v>
      </c>
      <c r="F48" t="s">
        <v>146</v>
      </c>
      <c r="G48" t="s">
        <v>142</v>
      </c>
      <c r="H48" t="s">
        <v>143</v>
      </c>
      <c r="I48">
        <v>0</v>
      </c>
      <c r="J48">
        <v>0</v>
      </c>
      <c r="K48">
        <v>3</v>
      </c>
      <c r="L48">
        <v>3</v>
      </c>
      <c r="M48">
        <v>5</v>
      </c>
      <c r="N48">
        <f t="shared" si="2"/>
        <v>8</v>
      </c>
      <c r="O48" t="s">
        <v>175</v>
      </c>
      <c r="P48" t="s">
        <v>176</v>
      </c>
      <c r="Q48" t="s">
        <v>178</v>
      </c>
      <c r="R48" s="1" t="s">
        <v>145</v>
      </c>
      <c r="S48" s="1" t="s">
        <v>144</v>
      </c>
    </row>
    <row r="49" spans="1:19" x14ac:dyDescent="0.3">
      <c r="A49" t="s">
        <v>147</v>
      </c>
      <c r="B49" s="4">
        <v>42901</v>
      </c>
      <c r="C49" s="3">
        <v>0.64583333333333337</v>
      </c>
      <c r="D49" t="s">
        <v>148</v>
      </c>
      <c r="E49" t="s">
        <v>19</v>
      </c>
      <c r="F49" t="s">
        <v>149</v>
      </c>
      <c r="G49" t="s">
        <v>35</v>
      </c>
      <c r="H49">
        <v>21</v>
      </c>
      <c r="I49">
        <v>0</v>
      </c>
      <c r="J49">
        <v>0</v>
      </c>
      <c r="K49">
        <v>1</v>
      </c>
      <c r="L49">
        <v>5</v>
      </c>
      <c r="M49">
        <v>0</v>
      </c>
      <c r="N49">
        <f t="shared" si="2"/>
        <v>5</v>
      </c>
      <c r="O49" t="s">
        <v>93</v>
      </c>
      <c r="P49" t="s">
        <v>92</v>
      </c>
      <c r="Q49" t="s">
        <v>39</v>
      </c>
      <c r="R49" s="1" t="s">
        <v>150</v>
      </c>
    </row>
    <row r="50" spans="1:19" x14ac:dyDescent="0.3">
      <c r="A50" t="s">
        <v>151</v>
      </c>
      <c r="B50" s="4">
        <v>43231</v>
      </c>
      <c r="C50" s="3">
        <v>0.89583333333333337</v>
      </c>
      <c r="D50" t="s">
        <v>152</v>
      </c>
      <c r="E50" t="s">
        <v>22</v>
      </c>
      <c r="F50" t="s">
        <v>153</v>
      </c>
      <c r="G50" t="s">
        <v>35</v>
      </c>
      <c r="H50">
        <v>51</v>
      </c>
      <c r="I50">
        <v>1</v>
      </c>
      <c r="J50">
        <v>1</v>
      </c>
      <c r="K50">
        <v>0</v>
      </c>
      <c r="L50">
        <v>1</v>
      </c>
      <c r="M50">
        <v>0</v>
      </c>
      <c r="N50">
        <f t="shared" si="2"/>
        <v>1</v>
      </c>
      <c r="O50" t="s">
        <v>49</v>
      </c>
      <c r="P50" t="s">
        <v>50</v>
      </c>
      <c r="Q50" t="s">
        <v>39</v>
      </c>
      <c r="R50" s="1" t="s">
        <v>154</v>
      </c>
    </row>
    <row r="51" spans="1:19" x14ac:dyDescent="0.3">
      <c r="A51" t="s">
        <v>155</v>
      </c>
      <c r="B51" s="4">
        <v>43286</v>
      </c>
      <c r="C51" s="3">
        <v>2.0833333333333332E-2</v>
      </c>
      <c r="D51" t="s">
        <v>156</v>
      </c>
      <c r="E51" t="s">
        <v>22</v>
      </c>
      <c r="F51" t="s">
        <v>157</v>
      </c>
      <c r="G51" t="s">
        <v>35</v>
      </c>
      <c r="H51">
        <v>21</v>
      </c>
      <c r="I51">
        <v>0</v>
      </c>
      <c r="J51">
        <v>0</v>
      </c>
      <c r="K51">
        <v>1</v>
      </c>
      <c r="L51">
        <v>0</v>
      </c>
      <c r="M51">
        <v>6</v>
      </c>
      <c r="N51">
        <f t="shared" si="2"/>
        <v>6</v>
      </c>
      <c r="O51" t="s">
        <v>93</v>
      </c>
      <c r="P51" t="s">
        <v>92</v>
      </c>
      <c r="Q51" t="s">
        <v>39</v>
      </c>
      <c r="R51" s="1" t="s">
        <v>158</v>
      </c>
    </row>
    <row r="52" spans="1:19" x14ac:dyDescent="0.3">
      <c r="A52" t="s">
        <v>159</v>
      </c>
      <c r="B52" s="4">
        <v>43326</v>
      </c>
      <c r="C52" s="3">
        <v>0.75416666666666676</v>
      </c>
      <c r="D52" t="s">
        <v>91</v>
      </c>
      <c r="E52" t="s">
        <v>19</v>
      </c>
      <c r="F52" t="s">
        <v>160</v>
      </c>
      <c r="G52" t="s">
        <v>35</v>
      </c>
      <c r="H52">
        <v>30</v>
      </c>
      <c r="I52">
        <v>0</v>
      </c>
      <c r="J52">
        <v>0</v>
      </c>
      <c r="K52">
        <v>1</v>
      </c>
      <c r="L52">
        <v>0</v>
      </c>
      <c r="M52">
        <v>5</v>
      </c>
      <c r="N52">
        <f t="shared" si="2"/>
        <v>5</v>
      </c>
      <c r="O52" t="s">
        <v>93</v>
      </c>
      <c r="P52" t="s">
        <v>92</v>
      </c>
      <c r="Q52" t="s">
        <v>39</v>
      </c>
      <c r="R52" s="1" t="s">
        <v>161</v>
      </c>
    </row>
    <row r="53" spans="1:19" x14ac:dyDescent="0.3">
      <c r="A53" t="s">
        <v>162</v>
      </c>
      <c r="B53" s="4">
        <v>43641</v>
      </c>
      <c r="C53" s="3">
        <v>0.75</v>
      </c>
      <c r="D53" t="s">
        <v>43</v>
      </c>
      <c r="E53" t="s">
        <v>19</v>
      </c>
      <c r="F53" t="s">
        <v>163</v>
      </c>
      <c r="G53" t="s">
        <v>35</v>
      </c>
      <c r="H53">
        <v>60</v>
      </c>
      <c r="I53">
        <v>0</v>
      </c>
      <c r="J53">
        <v>0</v>
      </c>
      <c r="K53">
        <v>2</v>
      </c>
      <c r="L53">
        <v>2</v>
      </c>
      <c r="M53">
        <v>0</v>
      </c>
      <c r="N53">
        <f t="shared" si="2"/>
        <v>2</v>
      </c>
      <c r="O53" t="s">
        <v>57</v>
      </c>
      <c r="P53" t="s">
        <v>45</v>
      </c>
      <c r="Q53" t="s">
        <v>39</v>
      </c>
      <c r="R53" s="1" t="s">
        <v>164</v>
      </c>
    </row>
    <row r="54" spans="1:19" x14ac:dyDescent="0.3">
      <c r="A54" t="s">
        <v>165</v>
      </c>
      <c r="B54" s="4">
        <v>43744</v>
      </c>
      <c r="C54" s="3">
        <v>6.25E-2</v>
      </c>
      <c r="D54" t="s">
        <v>166</v>
      </c>
      <c r="E54" t="s">
        <v>19</v>
      </c>
      <c r="F54" t="s">
        <v>168</v>
      </c>
      <c r="G54" t="s">
        <v>89</v>
      </c>
      <c r="H54" t="s">
        <v>167</v>
      </c>
      <c r="I54">
        <v>0</v>
      </c>
      <c r="J54">
        <v>0</v>
      </c>
      <c r="K54">
        <v>2</v>
      </c>
      <c r="L54">
        <v>4</v>
      </c>
      <c r="M54">
        <v>5</v>
      </c>
      <c r="N54">
        <f t="shared" si="2"/>
        <v>9</v>
      </c>
      <c r="O54" t="s">
        <v>173</v>
      </c>
      <c r="P54" t="s">
        <v>174</v>
      </c>
      <c r="Q54" t="s">
        <v>177</v>
      </c>
      <c r="R54" s="1" t="s">
        <v>170</v>
      </c>
      <c r="S54" s="1" t="s">
        <v>169</v>
      </c>
    </row>
    <row r="55" spans="1:19" x14ac:dyDescent="0.3">
      <c r="B55" s="5"/>
      <c r="C55" s="3"/>
    </row>
    <row r="56" spans="1:19" x14ac:dyDescent="0.3">
      <c r="B56" s="5"/>
      <c r="C56" s="3"/>
      <c r="R56" s="1"/>
    </row>
    <row r="57" spans="1:19" x14ac:dyDescent="0.3">
      <c r="B57" s="5"/>
      <c r="C57" s="3"/>
    </row>
    <row r="58" spans="1:19" x14ac:dyDescent="0.3">
      <c r="B58" s="5"/>
      <c r="C58" s="3"/>
    </row>
    <row r="59" spans="1:19" x14ac:dyDescent="0.3">
      <c r="B59" s="5"/>
      <c r="C59" s="3"/>
    </row>
    <row r="60" spans="1:19" x14ac:dyDescent="0.3">
      <c r="B60" s="5"/>
      <c r="C60" s="3"/>
    </row>
    <row r="61" spans="1:19" x14ac:dyDescent="0.3">
      <c r="B61" s="5"/>
      <c r="C61" s="3"/>
    </row>
    <row r="62" spans="1:19" x14ac:dyDescent="0.3">
      <c r="B62" s="5"/>
      <c r="C62" s="3"/>
    </row>
    <row r="63" spans="1:19" x14ac:dyDescent="0.3">
      <c r="B63" s="5"/>
      <c r="C63" s="3"/>
      <c r="R63" s="1"/>
    </row>
    <row r="64" spans="1:19" x14ac:dyDescent="0.3">
      <c r="B64" s="5"/>
      <c r="C64" s="3"/>
    </row>
    <row r="65" spans="2:18" x14ac:dyDescent="0.3">
      <c r="B65" s="5"/>
      <c r="C65" s="3"/>
    </row>
    <row r="66" spans="2:18" x14ac:dyDescent="0.3">
      <c r="B66" s="5"/>
      <c r="C66" s="3"/>
    </row>
    <row r="67" spans="2:18" x14ac:dyDescent="0.3">
      <c r="B67" s="5"/>
      <c r="C67" s="3"/>
    </row>
    <row r="68" spans="2:18" x14ac:dyDescent="0.3">
      <c r="B68" s="5"/>
      <c r="C68" s="3"/>
    </row>
    <row r="69" spans="2:18" x14ac:dyDescent="0.3">
      <c r="B69" s="5"/>
      <c r="C69" s="3"/>
    </row>
    <row r="70" spans="2:18" x14ac:dyDescent="0.3">
      <c r="B70" s="5"/>
      <c r="C70" s="3"/>
    </row>
    <row r="71" spans="2:18" x14ac:dyDescent="0.3">
      <c r="B71" s="5"/>
      <c r="C71" s="3"/>
    </row>
    <row r="72" spans="2:18" x14ac:dyDescent="0.3">
      <c r="B72" s="5"/>
      <c r="C72" s="3"/>
      <c r="R72" s="1"/>
    </row>
    <row r="73" spans="2:18" x14ac:dyDescent="0.3">
      <c r="B73" s="5"/>
      <c r="C73" s="3"/>
    </row>
    <row r="74" spans="2:18" x14ac:dyDescent="0.3">
      <c r="B74" s="5"/>
      <c r="C74" s="3"/>
      <c r="R74" s="1"/>
    </row>
    <row r="75" spans="2:18" x14ac:dyDescent="0.3">
      <c r="B75" s="5"/>
      <c r="C75" s="3"/>
    </row>
    <row r="76" spans="2:18" x14ac:dyDescent="0.3">
      <c r="B76" s="5"/>
      <c r="C76" s="3"/>
    </row>
    <row r="77" spans="2:18" x14ac:dyDescent="0.3">
      <c r="B77" s="5"/>
      <c r="C77" s="3"/>
    </row>
    <row r="78" spans="2:18" x14ac:dyDescent="0.3">
      <c r="B78" s="5"/>
      <c r="C78" s="3"/>
    </row>
    <row r="79" spans="2:18" x14ac:dyDescent="0.3">
      <c r="B79" s="5"/>
      <c r="C79" s="3"/>
    </row>
    <row r="80" spans="2:18" x14ac:dyDescent="0.3">
      <c r="B80" s="5"/>
      <c r="C80" s="3"/>
    </row>
    <row r="81" spans="2:18" x14ac:dyDescent="0.3">
      <c r="B81" s="5"/>
      <c r="C81" s="3"/>
    </row>
    <row r="82" spans="2:18" x14ac:dyDescent="0.3">
      <c r="B82" s="4"/>
      <c r="C82" s="3"/>
    </row>
    <row r="83" spans="2:18" x14ac:dyDescent="0.3">
      <c r="B83" s="4"/>
      <c r="C83" s="3"/>
    </row>
    <row r="84" spans="2:18" x14ac:dyDescent="0.3">
      <c r="B84" s="4"/>
      <c r="C84" s="3"/>
    </row>
    <row r="85" spans="2:18" x14ac:dyDescent="0.3">
      <c r="B85" s="4"/>
      <c r="C85" s="3"/>
    </row>
    <row r="86" spans="2:18" x14ac:dyDescent="0.3">
      <c r="B86" s="4"/>
      <c r="C86" s="3"/>
    </row>
    <row r="87" spans="2:18" x14ac:dyDescent="0.3">
      <c r="B87" s="4"/>
      <c r="C87" s="3"/>
      <c r="R87" s="1"/>
    </row>
    <row r="88" spans="2:18" x14ac:dyDescent="0.3">
      <c r="B88" s="4"/>
      <c r="C88" s="3"/>
    </row>
    <row r="89" spans="2:18" x14ac:dyDescent="0.3">
      <c r="B89" s="2"/>
      <c r="C89" s="3"/>
    </row>
    <row r="90" spans="2:18" x14ac:dyDescent="0.3">
      <c r="B90" s="2"/>
      <c r="C90" s="3"/>
    </row>
    <row r="91" spans="2:18" x14ac:dyDescent="0.3">
      <c r="B91" s="2"/>
      <c r="C91" s="3"/>
    </row>
    <row r="92" spans="2:18" x14ac:dyDescent="0.3">
      <c r="B92" s="2"/>
      <c r="C92" s="3"/>
    </row>
    <row r="93" spans="2:18" x14ac:dyDescent="0.3">
      <c r="B93" s="2"/>
      <c r="C93" s="3"/>
      <c r="R93" s="1"/>
    </row>
    <row r="94" spans="2:18" x14ac:dyDescent="0.3">
      <c r="B94" s="2"/>
      <c r="C94" s="3"/>
      <c r="R94" s="1"/>
    </row>
    <row r="95" spans="2:18" x14ac:dyDescent="0.3">
      <c r="B95" s="2"/>
      <c r="C95" s="3"/>
    </row>
    <row r="96" spans="2:18" x14ac:dyDescent="0.3">
      <c r="B96" s="2"/>
      <c r="C96" s="3"/>
    </row>
    <row r="97" spans="2:18" x14ac:dyDescent="0.3">
      <c r="B97" s="2"/>
      <c r="C97" s="3"/>
    </row>
    <row r="98" spans="2:18" x14ac:dyDescent="0.3">
      <c r="B98" s="2"/>
      <c r="C98" s="3"/>
    </row>
    <row r="99" spans="2:18" x14ac:dyDescent="0.3">
      <c r="B99" s="2"/>
      <c r="C99" s="3"/>
    </row>
    <row r="100" spans="2:18" x14ac:dyDescent="0.3">
      <c r="B100" s="2"/>
      <c r="C100" s="3"/>
    </row>
    <row r="101" spans="2:18" x14ac:dyDescent="0.3">
      <c r="B101" s="2"/>
      <c r="C101" s="3"/>
    </row>
    <row r="102" spans="2:18" x14ac:dyDescent="0.3">
      <c r="B102" s="2"/>
      <c r="C102" s="3"/>
    </row>
    <row r="103" spans="2:18" x14ac:dyDescent="0.3">
      <c r="B103" s="2"/>
      <c r="C103" s="3"/>
      <c r="R103" s="1"/>
    </row>
    <row r="104" spans="2:18" x14ac:dyDescent="0.3">
      <c r="B104" s="2"/>
      <c r="C104" s="3"/>
    </row>
    <row r="105" spans="2:18" x14ac:dyDescent="0.3">
      <c r="B105" s="2"/>
      <c r="C105" s="3"/>
    </row>
    <row r="106" spans="2:18" x14ac:dyDescent="0.3">
      <c r="B106" s="2"/>
      <c r="C106" s="3"/>
      <c r="R106" s="1"/>
    </row>
    <row r="107" spans="2:18" x14ac:dyDescent="0.3">
      <c r="B107" s="2"/>
      <c r="C107" s="3"/>
      <c r="R107" s="1"/>
    </row>
    <row r="108" spans="2:18" x14ac:dyDescent="0.3">
      <c r="B108" s="2"/>
      <c r="C108" s="3"/>
    </row>
    <row r="109" spans="2:18" x14ac:dyDescent="0.3">
      <c r="B109" s="2"/>
      <c r="C109" s="3"/>
    </row>
    <row r="110" spans="2:18" x14ac:dyDescent="0.3">
      <c r="B110" s="2"/>
      <c r="C110" s="3"/>
      <c r="R110" s="1"/>
    </row>
    <row r="111" spans="2:18" x14ac:dyDescent="0.3">
      <c r="B111" s="2"/>
      <c r="C111" s="3"/>
      <c r="R111" s="1"/>
    </row>
    <row r="112" spans="2:18" x14ac:dyDescent="0.3">
      <c r="B112" s="2"/>
      <c r="C112" s="3"/>
    </row>
    <row r="113" spans="2:18" x14ac:dyDescent="0.3">
      <c r="B113" s="2"/>
      <c r="C113" s="3"/>
      <c r="R113" s="1"/>
    </row>
    <row r="114" spans="2:18" x14ac:dyDescent="0.3">
      <c r="B114" s="2"/>
      <c r="C114" s="3"/>
    </row>
    <row r="115" spans="2:18" x14ac:dyDescent="0.3">
      <c r="B115" s="2"/>
      <c r="C115" s="3"/>
      <c r="R115" s="1"/>
    </row>
    <row r="116" spans="2:18" x14ac:dyDescent="0.3">
      <c r="B116" s="2"/>
      <c r="C116" s="3"/>
    </row>
    <row r="117" spans="2:18" x14ac:dyDescent="0.3">
      <c r="B117" s="2"/>
      <c r="C117" s="3"/>
    </row>
    <row r="118" spans="2:18" x14ac:dyDescent="0.3">
      <c r="B118" s="2"/>
      <c r="C118" s="3"/>
    </row>
    <row r="119" spans="2:18" x14ac:dyDescent="0.3">
      <c r="B119" s="2"/>
      <c r="C119" s="3"/>
      <c r="R119" s="1"/>
    </row>
    <row r="120" spans="2:18" x14ac:dyDescent="0.3">
      <c r="B120" s="2"/>
      <c r="C120" s="3"/>
    </row>
    <row r="121" spans="2:18" x14ac:dyDescent="0.3">
      <c r="B121" s="2"/>
      <c r="C121" s="3"/>
    </row>
    <row r="122" spans="2:18" x14ac:dyDescent="0.3">
      <c r="B122" s="2"/>
      <c r="C122" s="3"/>
    </row>
    <row r="123" spans="2:18" x14ac:dyDescent="0.3">
      <c r="B123" s="2"/>
      <c r="C123" s="3"/>
    </row>
    <row r="124" spans="2:18" x14ac:dyDescent="0.3">
      <c r="B124" s="2"/>
      <c r="C124" s="3"/>
    </row>
    <row r="125" spans="2:18" x14ac:dyDescent="0.3">
      <c r="B125" s="2"/>
      <c r="C125" s="3"/>
    </row>
    <row r="126" spans="2:18" x14ac:dyDescent="0.3">
      <c r="B126" s="2"/>
      <c r="C126" s="3"/>
    </row>
    <row r="127" spans="2:18" x14ac:dyDescent="0.3">
      <c r="B127" s="2"/>
      <c r="C127" s="3"/>
    </row>
    <row r="128" spans="2:18" x14ac:dyDescent="0.3">
      <c r="B128" s="2"/>
      <c r="C128" s="3"/>
    </row>
    <row r="129" spans="2:18" x14ac:dyDescent="0.3">
      <c r="B129" s="2"/>
      <c r="C129" s="3"/>
    </row>
    <row r="130" spans="2:18" x14ac:dyDescent="0.3">
      <c r="B130" s="2"/>
      <c r="C130" s="3"/>
    </row>
    <row r="131" spans="2:18" x14ac:dyDescent="0.3">
      <c r="B131" s="2"/>
      <c r="C131" s="3"/>
    </row>
    <row r="132" spans="2:18" x14ac:dyDescent="0.3">
      <c r="B132" s="2"/>
      <c r="C132" s="3"/>
    </row>
    <row r="133" spans="2:18" x14ac:dyDescent="0.3">
      <c r="B133" s="2"/>
      <c r="C133" s="3"/>
    </row>
    <row r="134" spans="2:18" x14ac:dyDescent="0.3">
      <c r="B134" s="2"/>
      <c r="C134" s="3"/>
    </row>
    <row r="135" spans="2:18" x14ac:dyDescent="0.3">
      <c r="B135" s="2"/>
      <c r="C135" s="3"/>
      <c r="R135" s="1"/>
    </row>
    <row r="136" spans="2:18" x14ac:dyDescent="0.3">
      <c r="B136" s="2"/>
      <c r="C136" s="3"/>
    </row>
    <row r="137" spans="2:18" x14ac:dyDescent="0.3">
      <c r="B137" s="2"/>
      <c r="C137" s="3"/>
    </row>
    <row r="138" spans="2:18" x14ac:dyDescent="0.3">
      <c r="B138" s="2"/>
      <c r="C138" s="3"/>
    </row>
    <row r="139" spans="2:18" x14ac:dyDescent="0.3">
      <c r="B139" s="2"/>
      <c r="C139" s="3"/>
    </row>
    <row r="140" spans="2:18" x14ac:dyDescent="0.3">
      <c r="B140" s="2"/>
      <c r="C140" s="3"/>
    </row>
    <row r="141" spans="2:18" x14ac:dyDescent="0.3">
      <c r="B141" s="2"/>
      <c r="C141" s="3"/>
    </row>
    <row r="142" spans="2:18" x14ac:dyDescent="0.3">
      <c r="B142" s="2"/>
      <c r="C142" s="3"/>
    </row>
    <row r="143" spans="2:18" x14ac:dyDescent="0.3">
      <c r="B143" s="2"/>
      <c r="C143" s="3"/>
    </row>
    <row r="144" spans="2:18" x14ac:dyDescent="0.3">
      <c r="B144" s="2"/>
      <c r="C144" s="3"/>
    </row>
    <row r="145" spans="2:18" x14ac:dyDescent="0.3">
      <c r="B145" s="2"/>
      <c r="C145" s="3"/>
      <c r="R145" s="1"/>
    </row>
    <row r="146" spans="2:18" x14ac:dyDescent="0.3">
      <c r="B146" s="2"/>
      <c r="C146" s="3"/>
    </row>
    <row r="147" spans="2:18" x14ac:dyDescent="0.3">
      <c r="B147" s="2"/>
      <c r="C147" s="3"/>
    </row>
    <row r="148" spans="2:18" x14ac:dyDescent="0.3">
      <c r="B148" s="2"/>
      <c r="C148" s="3"/>
    </row>
    <row r="149" spans="2:18" x14ac:dyDescent="0.3">
      <c r="B149" s="2"/>
      <c r="C149" s="3"/>
    </row>
    <row r="150" spans="2:18" x14ac:dyDescent="0.3">
      <c r="B150" s="2"/>
      <c r="C150" s="3"/>
    </row>
    <row r="151" spans="2:18" x14ac:dyDescent="0.3">
      <c r="B151" s="2"/>
      <c r="C151" s="3"/>
    </row>
    <row r="152" spans="2:18" x14ac:dyDescent="0.3">
      <c r="B152" s="2"/>
      <c r="C152" s="3"/>
    </row>
    <row r="153" spans="2:18" x14ac:dyDescent="0.3">
      <c r="B153" s="2"/>
      <c r="C153" s="3"/>
    </row>
    <row r="154" spans="2:18" x14ac:dyDescent="0.3">
      <c r="B154" s="2"/>
      <c r="C154" s="3"/>
    </row>
    <row r="155" spans="2:18" x14ac:dyDescent="0.3">
      <c r="B155" s="2"/>
      <c r="C155" s="3"/>
    </row>
    <row r="156" spans="2:18" x14ac:dyDescent="0.3">
      <c r="B156" s="2"/>
      <c r="C156" s="3"/>
    </row>
    <row r="157" spans="2:18" x14ac:dyDescent="0.3">
      <c r="B157" s="2"/>
      <c r="C157" s="3"/>
    </row>
    <row r="158" spans="2:18" x14ac:dyDescent="0.3">
      <c r="B158" s="2"/>
      <c r="C158" s="3"/>
      <c r="R158" s="1"/>
    </row>
    <row r="159" spans="2:18" x14ac:dyDescent="0.3">
      <c r="B159" s="2"/>
      <c r="C159" s="3"/>
    </row>
    <row r="160" spans="2:18" x14ac:dyDescent="0.3">
      <c r="B160" s="2"/>
      <c r="C160" s="3"/>
    </row>
    <row r="161" spans="2:18" x14ac:dyDescent="0.3">
      <c r="B161" s="2"/>
      <c r="C161" s="3"/>
      <c r="R161" s="1"/>
    </row>
    <row r="162" spans="2:18" x14ac:dyDescent="0.3">
      <c r="B162" s="2"/>
      <c r="C162" s="3"/>
      <c r="R162" s="1"/>
    </row>
    <row r="163" spans="2:18" x14ac:dyDescent="0.3">
      <c r="B163" s="2"/>
      <c r="C163" s="3"/>
    </row>
    <row r="164" spans="2:18" x14ac:dyDescent="0.3">
      <c r="B164" s="2"/>
      <c r="C164" s="3"/>
    </row>
    <row r="165" spans="2:18" x14ac:dyDescent="0.3">
      <c r="B165" s="2"/>
      <c r="C165" s="3"/>
    </row>
    <row r="166" spans="2:18" x14ac:dyDescent="0.3">
      <c r="B166" s="2"/>
      <c r="C166" s="3"/>
    </row>
    <row r="167" spans="2:18" x14ac:dyDescent="0.3">
      <c r="B167" s="2"/>
      <c r="C167" s="3"/>
    </row>
    <row r="168" spans="2:18" x14ac:dyDescent="0.3">
      <c r="B168" s="2"/>
      <c r="C168" s="3"/>
    </row>
    <row r="169" spans="2:18" x14ac:dyDescent="0.3">
      <c r="B169" s="2"/>
      <c r="C169" s="3"/>
    </row>
    <row r="170" spans="2:18" x14ac:dyDescent="0.3">
      <c r="B170" s="2"/>
      <c r="C170" s="3"/>
    </row>
    <row r="171" spans="2:18" x14ac:dyDescent="0.3">
      <c r="B171" s="2"/>
      <c r="C171" s="3"/>
    </row>
    <row r="172" spans="2:18" x14ac:dyDescent="0.3">
      <c r="B172" s="2"/>
      <c r="C172" s="3"/>
    </row>
    <row r="173" spans="2:18" x14ac:dyDescent="0.3">
      <c r="B173" s="2"/>
      <c r="C173" s="3"/>
    </row>
    <row r="174" spans="2:18" x14ac:dyDescent="0.3">
      <c r="B174" s="2"/>
      <c r="C174" s="3"/>
    </row>
    <row r="175" spans="2:18" x14ac:dyDescent="0.3">
      <c r="B175" s="2"/>
      <c r="C175" s="3"/>
    </row>
    <row r="176" spans="2:18" x14ac:dyDescent="0.3">
      <c r="B176" s="2"/>
      <c r="C176" s="3"/>
    </row>
    <row r="177" spans="2:18" x14ac:dyDescent="0.3">
      <c r="B177" s="2"/>
      <c r="C177" s="3"/>
    </row>
    <row r="178" spans="2:18" x14ac:dyDescent="0.3">
      <c r="B178" s="2"/>
      <c r="C178" s="3"/>
    </row>
    <row r="179" spans="2:18" x14ac:dyDescent="0.3">
      <c r="B179" s="2"/>
      <c r="C179" s="3"/>
    </row>
    <row r="180" spans="2:18" x14ac:dyDescent="0.3">
      <c r="B180" s="2"/>
      <c r="C180" s="3"/>
    </row>
    <row r="181" spans="2:18" x14ac:dyDescent="0.3">
      <c r="B181" s="2"/>
      <c r="C181" s="3"/>
      <c r="R181" s="1"/>
    </row>
    <row r="182" spans="2:18" x14ac:dyDescent="0.3">
      <c r="B182" s="2"/>
      <c r="C182" s="3"/>
    </row>
    <row r="183" spans="2:18" x14ac:dyDescent="0.3">
      <c r="B183" s="2"/>
      <c r="C183" s="3"/>
    </row>
    <row r="184" spans="2:18" x14ac:dyDescent="0.3">
      <c r="B184" s="2"/>
      <c r="C184" s="3"/>
    </row>
    <row r="185" spans="2:18" x14ac:dyDescent="0.3">
      <c r="B185" s="2"/>
      <c r="C185" s="3"/>
    </row>
    <row r="186" spans="2:18" x14ac:dyDescent="0.3">
      <c r="B186" s="2"/>
      <c r="C186" s="3"/>
    </row>
    <row r="187" spans="2:18" x14ac:dyDescent="0.3">
      <c r="B187" s="2"/>
      <c r="C187" s="3"/>
    </row>
    <row r="188" spans="2:18" x14ac:dyDescent="0.3">
      <c r="B188" s="2"/>
      <c r="C188" s="3"/>
    </row>
    <row r="189" spans="2:18" x14ac:dyDescent="0.3">
      <c r="B189" s="2"/>
      <c r="C189" s="3"/>
    </row>
    <row r="190" spans="2:18" x14ac:dyDescent="0.3">
      <c r="B190" s="2"/>
      <c r="C190" s="3"/>
    </row>
    <row r="191" spans="2:18" x14ac:dyDescent="0.3">
      <c r="B191" s="2"/>
      <c r="C191" s="3"/>
    </row>
    <row r="192" spans="2:18" x14ac:dyDescent="0.3">
      <c r="B192" s="2"/>
      <c r="C192" s="3"/>
    </row>
    <row r="193" spans="2:18" x14ac:dyDescent="0.3">
      <c r="B193" s="2"/>
      <c r="C193" s="3"/>
    </row>
    <row r="194" spans="2:18" x14ac:dyDescent="0.3">
      <c r="B194" s="2"/>
      <c r="C194" s="3"/>
    </row>
    <row r="195" spans="2:18" x14ac:dyDescent="0.3">
      <c r="B195" s="2"/>
      <c r="C195" s="3"/>
    </row>
    <row r="196" spans="2:18" x14ac:dyDescent="0.3">
      <c r="B196" s="2"/>
      <c r="C196" s="3"/>
    </row>
    <row r="197" spans="2:18" x14ac:dyDescent="0.3">
      <c r="B197" s="2"/>
      <c r="C197" s="3"/>
    </row>
    <row r="198" spans="2:18" x14ac:dyDescent="0.3">
      <c r="B198" s="2"/>
      <c r="C198" s="3"/>
      <c r="R198" s="1"/>
    </row>
    <row r="199" spans="2:18" x14ac:dyDescent="0.3">
      <c r="B199" s="2"/>
      <c r="C199" s="3"/>
    </row>
    <row r="200" spans="2:18" x14ac:dyDescent="0.3">
      <c r="B200" s="2"/>
      <c r="C200" s="3"/>
    </row>
    <row r="201" spans="2:18" x14ac:dyDescent="0.3">
      <c r="B201" s="2"/>
      <c r="C201" s="3"/>
    </row>
    <row r="202" spans="2:18" x14ac:dyDescent="0.3">
      <c r="B202" s="2"/>
      <c r="C202" s="3"/>
    </row>
    <row r="203" spans="2:18" x14ac:dyDescent="0.3">
      <c r="B203" s="2"/>
      <c r="C203" s="3"/>
    </row>
    <row r="204" spans="2:18" x14ac:dyDescent="0.3">
      <c r="B204" s="2"/>
      <c r="C204" s="3"/>
    </row>
    <row r="205" spans="2:18" x14ac:dyDescent="0.3">
      <c r="B205" s="2"/>
      <c r="C205" s="3"/>
    </row>
    <row r="206" spans="2:18" x14ac:dyDescent="0.3">
      <c r="B206" s="2"/>
      <c r="C206" s="3"/>
    </row>
    <row r="207" spans="2:18" x14ac:dyDescent="0.3">
      <c r="B207" s="2"/>
      <c r="C207" s="3"/>
    </row>
    <row r="208" spans="2:18" x14ac:dyDescent="0.3">
      <c r="B208" s="2"/>
      <c r="C208" s="3"/>
    </row>
    <row r="209" spans="2:18" x14ac:dyDescent="0.3">
      <c r="B209" s="2"/>
      <c r="C209" s="3"/>
    </row>
    <row r="210" spans="2:18" x14ac:dyDescent="0.3">
      <c r="B210" s="2"/>
      <c r="C210" s="3"/>
    </row>
    <row r="211" spans="2:18" x14ac:dyDescent="0.3">
      <c r="B211" s="2"/>
      <c r="C211" s="3"/>
    </row>
    <row r="212" spans="2:18" x14ac:dyDescent="0.3">
      <c r="B212" s="2"/>
      <c r="C212" s="3"/>
    </row>
    <row r="213" spans="2:18" x14ac:dyDescent="0.3">
      <c r="B213" s="2"/>
      <c r="C213" s="3"/>
    </row>
    <row r="214" spans="2:18" x14ac:dyDescent="0.3">
      <c r="B214" s="2"/>
      <c r="C214" s="3"/>
    </row>
    <row r="215" spans="2:18" x14ac:dyDescent="0.3">
      <c r="B215" s="2"/>
      <c r="C215" s="3"/>
    </row>
    <row r="216" spans="2:18" x14ac:dyDescent="0.3">
      <c r="B216" s="2"/>
      <c r="C216" s="3"/>
      <c r="R216" s="1"/>
    </row>
    <row r="217" spans="2:18" x14ac:dyDescent="0.3">
      <c r="B217" s="2"/>
      <c r="C217" s="3"/>
    </row>
    <row r="218" spans="2:18" x14ac:dyDescent="0.3">
      <c r="B218" s="2"/>
      <c r="C218" s="3"/>
    </row>
    <row r="219" spans="2:18" x14ac:dyDescent="0.3">
      <c r="B219" s="2"/>
      <c r="C219" s="3"/>
    </row>
    <row r="220" spans="2:18" x14ac:dyDescent="0.3">
      <c r="B220" s="2"/>
      <c r="C220" s="3"/>
    </row>
    <row r="221" spans="2:18" x14ac:dyDescent="0.3">
      <c r="B221" s="2"/>
      <c r="C221" s="3"/>
    </row>
    <row r="222" spans="2:18" x14ac:dyDescent="0.3">
      <c r="B222" s="2"/>
      <c r="C222" s="3"/>
    </row>
    <row r="223" spans="2:18" x14ac:dyDescent="0.3">
      <c r="B223" s="2"/>
      <c r="C223" s="3"/>
    </row>
    <row r="224" spans="2:18" x14ac:dyDescent="0.3">
      <c r="B224" s="2"/>
      <c r="C224" s="3"/>
    </row>
    <row r="225" spans="2:18" x14ac:dyDescent="0.3">
      <c r="B225" s="2"/>
      <c r="C225" s="3"/>
    </row>
    <row r="226" spans="2:18" x14ac:dyDescent="0.3">
      <c r="B226" s="2"/>
      <c r="C226" s="3"/>
      <c r="R226" s="1"/>
    </row>
    <row r="227" spans="2:18" x14ac:dyDescent="0.3">
      <c r="B227" s="2"/>
      <c r="C227" s="3"/>
    </row>
    <row r="228" spans="2:18" x14ac:dyDescent="0.3">
      <c r="B228" s="2"/>
      <c r="C228" s="3"/>
    </row>
    <row r="229" spans="2:18" x14ac:dyDescent="0.3">
      <c r="B229" s="2"/>
      <c r="C229" s="3"/>
    </row>
    <row r="230" spans="2:18" x14ac:dyDescent="0.3">
      <c r="B230" s="2"/>
      <c r="C230" s="3"/>
    </row>
    <row r="231" spans="2:18" x14ac:dyDescent="0.3">
      <c r="B231" s="2"/>
      <c r="C231" s="3"/>
    </row>
    <row r="232" spans="2:18" x14ac:dyDescent="0.3">
      <c r="B232" s="2"/>
      <c r="C232" s="3"/>
    </row>
    <row r="233" spans="2:18" x14ac:dyDescent="0.3">
      <c r="B233" s="2"/>
      <c r="C233" s="3"/>
      <c r="R233" s="1"/>
    </row>
    <row r="234" spans="2:18" x14ac:dyDescent="0.3">
      <c r="B234" s="2"/>
      <c r="C234" s="3"/>
    </row>
    <row r="235" spans="2:18" x14ac:dyDescent="0.3">
      <c r="B235" s="2"/>
      <c r="C235" s="3"/>
    </row>
    <row r="236" spans="2:18" x14ac:dyDescent="0.3">
      <c r="B236" s="2"/>
      <c r="C236" s="3"/>
    </row>
    <row r="237" spans="2:18" x14ac:dyDescent="0.3">
      <c r="B237" s="2"/>
      <c r="C237" s="3"/>
    </row>
    <row r="238" spans="2:18" x14ac:dyDescent="0.3">
      <c r="B238" s="2"/>
      <c r="C238" s="3"/>
    </row>
    <row r="239" spans="2:18" x14ac:dyDescent="0.3">
      <c r="B239" s="2"/>
      <c r="C239" s="3"/>
    </row>
    <row r="240" spans="2:18" x14ac:dyDescent="0.3">
      <c r="B240" s="2"/>
      <c r="C240" s="3"/>
      <c r="R240" s="1"/>
    </row>
    <row r="241" spans="2:18" x14ac:dyDescent="0.3">
      <c r="B241" s="2"/>
      <c r="C241" s="3"/>
      <c r="R241" s="1"/>
    </row>
    <row r="242" spans="2:18" x14ac:dyDescent="0.3">
      <c r="B242" s="2"/>
      <c r="C242" s="3"/>
    </row>
    <row r="243" spans="2:18" x14ac:dyDescent="0.3">
      <c r="B243" s="2"/>
      <c r="C243" s="3"/>
    </row>
    <row r="244" spans="2:18" x14ac:dyDescent="0.3">
      <c r="B244" s="2"/>
      <c r="C244" s="3"/>
    </row>
    <row r="245" spans="2:18" x14ac:dyDescent="0.3">
      <c r="B245" s="2"/>
      <c r="C245" s="3"/>
    </row>
    <row r="246" spans="2:18" x14ac:dyDescent="0.3">
      <c r="B246" s="2"/>
      <c r="C246" s="3"/>
    </row>
    <row r="247" spans="2:18" x14ac:dyDescent="0.3">
      <c r="B247" s="2"/>
      <c r="C247" s="3"/>
    </row>
    <row r="248" spans="2:18" x14ac:dyDescent="0.3">
      <c r="B248" s="2"/>
      <c r="C248" s="3"/>
      <c r="R248" s="1"/>
    </row>
    <row r="249" spans="2:18" x14ac:dyDescent="0.3">
      <c r="B249" s="2"/>
      <c r="C249" s="3"/>
    </row>
    <row r="250" spans="2:18" x14ac:dyDescent="0.3">
      <c r="B250" s="2"/>
      <c r="C250" s="3"/>
    </row>
    <row r="251" spans="2:18" x14ac:dyDescent="0.3">
      <c r="B251" s="2"/>
      <c r="C251" s="3"/>
    </row>
    <row r="252" spans="2:18" x14ac:dyDescent="0.3">
      <c r="B252" s="2"/>
      <c r="C252" s="3"/>
    </row>
    <row r="253" spans="2:18" x14ac:dyDescent="0.3">
      <c r="B253" s="2"/>
      <c r="C253" s="3"/>
    </row>
    <row r="254" spans="2:18" x14ac:dyDescent="0.3">
      <c r="B254" s="2"/>
      <c r="C254" s="3"/>
    </row>
    <row r="255" spans="2:18" x14ac:dyDescent="0.3">
      <c r="B255" s="2"/>
      <c r="C255" s="3"/>
    </row>
    <row r="256" spans="2:18" x14ac:dyDescent="0.3">
      <c r="B256" s="2"/>
      <c r="C256" s="3"/>
    </row>
    <row r="257" spans="2:19" x14ac:dyDescent="0.3">
      <c r="B257" s="2"/>
      <c r="C257" s="3"/>
      <c r="R257" s="1"/>
    </row>
    <row r="258" spans="2:19" x14ac:dyDescent="0.3">
      <c r="B258" s="2"/>
      <c r="C258" s="3"/>
    </row>
    <row r="259" spans="2:19" x14ac:dyDescent="0.3">
      <c r="B259" s="2"/>
      <c r="C259" s="3"/>
    </row>
    <row r="260" spans="2:19" x14ac:dyDescent="0.3">
      <c r="B260" s="2"/>
      <c r="C260" s="3"/>
    </row>
    <row r="261" spans="2:19" x14ac:dyDescent="0.3">
      <c r="B261" s="2"/>
      <c r="C261" s="3"/>
    </row>
    <row r="262" spans="2:19" x14ac:dyDescent="0.3">
      <c r="B262" s="2"/>
      <c r="C262" s="3"/>
    </row>
    <row r="263" spans="2:19" x14ac:dyDescent="0.3">
      <c r="B263" s="2"/>
      <c r="C263" s="3"/>
    </row>
    <row r="264" spans="2:19" x14ac:dyDescent="0.3">
      <c r="B264" s="2"/>
      <c r="C264" s="3"/>
    </row>
    <row r="265" spans="2:19" x14ac:dyDescent="0.3">
      <c r="B265" s="2"/>
      <c r="C265" s="3"/>
    </row>
    <row r="266" spans="2:19" x14ac:dyDescent="0.3">
      <c r="B266" s="2"/>
      <c r="C266" s="3"/>
    </row>
    <row r="267" spans="2:19" x14ac:dyDescent="0.3">
      <c r="B267" s="2"/>
      <c r="C267" s="3"/>
    </row>
    <row r="268" spans="2:19" x14ac:dyDescent="0.3">
      <c r="B268" s="2"/>
      <c r="C268" s="3"/>
      <c r="R268" s="1"/>
    </row>
    <row r="269" spans="2:19" x14ac:dyDescent="0.3">
      <c r="B269" s="2"/>
      <c r="C269" s="3"/>
    </row>
    <row r="270" spans="2:19" x14ac:dyDescent="0.3">
      <c r="B270" s="2"/>
      <c r="C270" s="3"/>
      <c r="R270" s="1"/>
      <c r="S270" s="1"/>
    </row>
    <row r="271" spans="2:19" x14ac:dyDescent="0.3">
      <c r="B271" s="2"/>
      <c r="C271" s="3"/>
      <c r="R271" s="1"/>
    </row>
    <row r="272" spans="2:19" x14ac:dyDescent="0.3">
      <c r="B272" s="2"/>
      <c r="C272" s="3"/>
    </row>
    <row r="273" spans="2:18" x14ac:dyDescent="0.3">
      <c r="B273" s="2"/>
      <c r="C273" s="3"/>
    </row>
    <row r="274" spans="2:18" x14ac:dyDescent="0.3">
      <c r="B274" s="2"/>
      <c r="C274" s="3"/>
    </row>
    <row r="275" spans="2:18" x14ac:dyDescent="0.3">
      <c r="B275" s="2"/>
      <c r="C275" s="3"/>
    </row>
    <row r="276" spans="2:18" x14ac:dyDescent="0.3">
      <c r="B276" s="2"/>
      <c r="C276" s="3"/>
    </row>
    <row r="277" spans="2:18" x14ac:dyDescent="0.3">
      <c r="B277" s="2"/>
      <c r="C277" s="3"/>
    </row>
    <row r="278" spans="2:18" x14ac:dyDescent="0.3">
      <c r="B278" s="2"/>
      <c r="C278" s="3"/>
    </row>
    <row r="279" spans="2:18" x14ac:dyDescent="0.3">
      <c r="B279" s="2"/>
      <c r="C279" s="3"/>
    </row>
    <row r="280" spans="2:18" x14ac:dyDescent="0.3">
      <c r="B280" s="2"/>
      <c r="C280" s="3"/>
    </row>
    <row r="281" spans="2:18" x14ac:dyDescent="0.3">
      <c r="B281" s="2"/>
      <c r="C281" s="3"/>
      <c r="R281" s="1"/>
    </row>
    <row r="282" spans="2:18" x14ac:dyDescent="0.3">
      <c r="B282" s="2"/>
      <c r="C282" s="3"/>
    </row>
    <row r="283" spans="2:18" x14ac:dyDescent="0.3">
      <c r="B283" s="2"/>
      <c r="C283" s="3"/>
    </row>
    <row r="284" spans="2:18" x14ac:dyDescent="0.3">
      <c r="B284" s="2"/>
      <c r="C284" s="3"/>
    </row>
    <row r="285" spans="2:18" x14ac:dyDescent="0.3">
      <c r="B285" s="2"/>
      <c r="C285" s="3"/>
    </row>
    <row r="286" spans="2:18" x14ac:dyDescent="0.3">
      <c r="B286" s="2"/>
      <c r="C286" s="3"/>
    </row>
    <row r="287" spans="2:18" x14ac:dyDescent="0.3">
      <c r="B287" s="2"/>
      <c r="C287" s="3"/>
    </row>
    <row r="288" spans="2:18" x14ac:dyDescent="0.3">
      <c r="B288" s="2"/>
      <c r="C288" s="3"/>
    </row>
    <row r="289" spans="2:18" x14ac:dyDescent="0.3">
      <c r="B289" s="2"/>
      <c r="C289" s="3"/>
    </row>
    <row r="290" spans="2:18" x14ac:dyDescent="0.3">
      <c r="B290" s="2"/>
      <c r="C290" s="3"/>
    </row>
    <row r="291" spans="2:18" x14ac:dyDescent="0.3">
      <c r="B291" s="2"/>
      <c r="C291" s="3"/>
    </row>
    <row r="292" spans="2:18" x14ac:dyDescent="0.3">
      <c r="B292" s="2"/>
      <c r="C292" s="3"/>
      <c r="R292" s="1"/>
    </row>
    <row r="293" spans="2:18" x14ac:dyDescent="0.3">
      <c r="B293" s="2"/>
      <c r="C293" s="3"/>
    </row>
    <row r="294" spans="2:18" x14ac:dyDescent="0.3">
      <c r="B294" s="2"/>
      <c r="C294" s="3"/>
    </row>
    <row r="295" spans="2:18" x14ac:dyDescent="0.3">
      <c r="B295" s="2"/>
      <c r="C295" s="3"/>
    </row>
    <row r="296" spans="2:18" x14ac:dyDescent="0.3">
      <c r="B296" s="2"/>
      <c r="C296" s="3"/>
    </row>
    <row r="297" spans="2:18" x14ac:dyDescent="0.3">
      <c r="B297" s="2"/>
      <c r="C297" s="3"/>
    </row>
    <row r="298" spans="2:18" x14ac:dyDescent="0.3">
      <c r="B298" s="2"/>
      <c r="C298" s="3"/>
    </row>
    <row r="299" spans="2:18" x14ac:dyDescent="0.3">
      <c r="B299" s="2"/>
      <c r="C299" s="3"/>
    </row>
    <row r="300" spans="2:18" x14ac:dyDescent="0.3">
      <c r="B300" s="2"/>
      <c r="C300" s="3"/>
    </row>
    <row r="301" spans="2:18" x14ac:dyDescent="0.3">
      <c r="B301" s="2"/>
      <c r="C301" s="3"/>
      <c r="R301" s="1"/>
    </row>
    <row r="302" spans="2:18" x14ac:dyDescent="0.3">
      <c r="B302" s="2"/>
      <c r="C302" s="3"/>
    </row>
    <row r="303" spans="2:18" x14ac:dyDescent="0.3">
      <c r="B303" s="2"/>
      <c r="C303" s="3"/>
    </row>
    <row r="304" spans="2:18" x14ac:dyDescent="0.3">
      <c r="B304" s="2"/>
      <c r="C304" s="3"/>
    </row>
    <row r="305" spans="2:3" x14ac:dyDescent="0.3">
      <c r="B305" s="2"/>
      <c r="C305" s="3"/>
    </row>
    <row r="306" spans="2:3" x14ac:dyDescent="0.3">
      <c r="B306" s="2"/>
      <c r="C306" s="3"/>
    </row>
    <row r="307" spans="2:3" x14ac:dyDescent="0.3">
      <c r="B307" s="2"/>
      <c r="C307" s="3"/>
    </row>
  </sheetData>
  <hyperlinks>
    <hyperlink ref="B17" r:id="rId1"/>
    <hyperlink ref="R34" r:id="rId2"/>
    <hyperlink ref="R33" r:id="rId3"/>
    <hyperlink ref="R31" r:id="rId4"/>
    <hyperlink ref="R35" r:id="rId5"/>
    <hyperlink ref="R36" r:id="rId6"/>
    <hyperlink ref="R37" r:id="rId7"/>
    <hyperlink ref="R38" r:id="rId8"/>
    <hyperlink ref="S38" r:id="rId9"/>
    <hyperlink ref="R39" r:id="rId10"/>
    <hyperlink ref="S40" r:id="rId11"/>
    <hyperlink ref="R40" r:id="rId12"/>
    <hyperlink ref="R32" r:id="rId13"/>
    <hyperlink ref="R41" r:id="rId14"/>
    <hyperlink ref="S41" r:id="rId15"/>
    <hyperlink ref="R27" r:id="rId16"/>
    <hyperlink ref="S27" r:id="rId17"/>
    <hyperlink ref="R28" r:id="rId18"/>
    <hyperlink ref="S28" r:id="rId19"/>
    <hyperlink ref="R29" r:id="rId20"/>
    <hyperlink ref="S30" r:id="rId21"/>
    <hyperlink ref="R30" r:id="rId22"/>
    <hyperlink ref="R42" r:id="rId23"/>
    <hyperlink ref="R43" r:id="rId24"/>
    <hyperlink ref="R44" r:id="rId25"/>
    <hyperlink ref="R45" r:id="rId26"/>
    <hyperlink ref="R46" r:id="rId27"/>
    <hyperlink ref="S46" r:id="rId28"/>
    <hyperlink ref="R47" r:id="rId29"/>
    <hyperlink ref="S48" r:id="rId30"/>
    <hyperlink ref="R48" r:id="rId31"/>
    <hyperlink ref="R49" r:id="rId32"/>
    <hyperlink ref="R50" r:id="rId33"/>
    <hyperlink ref="R51" r:id="rId34"/>
    <hyperlink ref="R52" r:id="rId35"/>
    <hyperlink ref="R53" r:id="rId36"/>
    <hyperlink ref="S54" r:id="rId37"/>
    <hyperlink ref="R54" r:id="rId38"/>
  </hyperlinks>
  <pageMargins left="0.7" right="0.7" top="0.75" bottom="0.75" header="0.3" footer="0.3"/>
  <pageSetup orientation="portrait" horizontalDpi="0" verticalDpi="0"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FBI - Active Shooter Incidents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yurelle</dc:creator>
  <cp:lastModifiedBy>yurelle</cp:lastModifiedBy>
  <dcterms:created xsi:type="dcterms:W3CDTF">2020-12-10T21:09:26Z</dcterms:created>
  <dcterms:modified xsi:type="dcterms:W3CDTF">2024-06-09T16:25:35Z</dcterms:modified>
</cp:coreProperties>
</file>